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doristickel4/Vector Marketing Dropbox/Doris Tickel/Rebranding/2022 Biocon Calculators/"/>
    </mc:Choice>
  </mc:AlternateContent>
  <xr:revisionPtr revIDLastSave="0" documentId="13_ncr:1_{A7D6753E-F22D-3540-8D3C-04C0B46820F2}" xr6:coauthVersionLast="47" xr6:coauthVersionMax="47" xr10:uidLastSave="{00000000-0000-0000-0000-000000000000}"/>
  <bookViews>
    <workbookView xWindow="6600" yWindow="1040" windowWidth="39040" windowHeight="27540" xr2:uid="{00000000-000D-0000-FFFF-FFFF00000000}"/>
  </bookViews>
  <sheets>
    <sheet name="Ab-HyNic Modification Calc" sheetId="1" r:id="rId1"/>
    <sheet name="Ab_R-PE Conjugation Calc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3" i="1" l="1"/>
  <c r="H20" i="2"/>
  <c r="H31" i="2" s="1"/>
  <c r="H24" i="2"/>
  <c r="H34" i="1"/>
  <c r="H26" i="1"/>
  <c r="H34" i="2" l="1"/>
</calcChain>
</file>

<file path=xl/sharedStrings.xml><?xml version="1.0" encoding="utf-8"?>
<sst xmlns="http://schemas.openxmlformats.org/spreadsheetml/2006/main" count="59" uniqueCount="51">
  <si>
    <t>S-HyNic</t>
  </si>
  <si>
    <t>ANTIBODY INFORMATION</t>
  </si>
  <si>
    <t>Mass of linker weighed (mg)</t>
  </si>
  <si>
    <t>Volume of anhydrous DMF used to dissolve linker (µL)</t>
  </si>
  <si>
    <t>4FB-R-PE</t>
  </si>
  <si>
    <t xml:space="preserve">Volume of 4FB-R-PE to be added (µL)               </t>
  </si>
  <si>
    <t>HYNIC-ANTIBODY</t>
  </si>
  <si>
    <t>4FB-R-PHYCOERYTHRIN</t>
  </si>
  <si>
    <t>TURBOLINK BUFFER</t>
  </si>
  <si>
    <t>Mouse IgG</t>
  </si>
  <si>
    <t>ANTIBODY HYNIC MODIFICATION CALCULATOR</t>
  </si>
  <si>
    <t>Antibody source</t>
  </si>
  <si>
    <t>Antibody lot number</t>
  </si>
  <si>
    <t>Vector Labs</t>
  </si>
  <si>
    <t xml:space="preserve">Name of antibody                 </t>
  </si>
  <si>
    <t>Antibody concentration (mg/mL)</t>
  </si>
  <si>
    <t>Mass of antibody to be modified with linker (mg)</t>
  </si>
  <si>
    <t>Volume of antibody to be modified (µL)</t>
  </si>
  <si>
    <t>LINKER INFORMATION</t>
  </si>
  <si>
    <t>Linker name</t>
  </si>
  <si>
    <t>Molecular weight of linker (Daltons)</t>
  </si>
  <si>
    <t>Equivalents of linker required to modify antibody</t>
  </si>
  <si>
    <t xml:space="preserve">Volume of linker required to modify antibody (µL)       </t>
  </si>
  <si>
    <t>HYNIC MSR CALCULATOR</t>
  </si>
  <si>
    <t>Name of antibody</t>
  </si>
  <si>
    <t>HyNic-modified antibody concentration (mg/mL)</t>
  </si>
  <si>
    <t>Molecular weight of antibody (Daltons)</t>
  </si>
  <si>
    <t>Volume of HyNic-modified antibody used in MSR assay (µL)</t>
  </si>
  <si>
    <t>Total MSR assay volume (µL)</t>
  </si>
  <si>
    <t>HyNic MSR (number of HyNic groups per antibody)</t>
  </si>
  <si>
    <t>HYNIC-ANTIBODY / 4FB-R-PE CONJUGATION CALCULATOR</t>
  </si>
  <si>
    <t>Antibody name</t>
  </si>
  <si>
    <t>Antibody molecular weight (Daltons)</t>
  </si>
  <si>
    <t xml:space="preserve">4FB-R-PE molecular weight (Daltons) </t>
  </si>
  <si>
    <t xml:space="preserve">Volume of TurboLINK Buffer to add to conjugation reaction (µL)               </t>
  </si>
  <si>
    <t>Z2013</t>
  </si>
  <si>
    <t>HyNic-antibody concentration (mg/mL)</t>
  </si>
  <si>
    <t>Mass of HyNic-antibody to be conjugated (mg)</t>
  </si>
  <si>
    <t>HyNic-antibody mole equivalents to be added (fixed)</t>
  </si>
  <si>
    <t xml:space="preserve">Volume of HyNic-antibody to be conjugated (µL) </t>
  </si>
  <si>
    <t>4FB-fluor name</t>
  </si>
  <si>
    <t>4FB-R-PE concentration (mg/mL)</t>
  </si>
  <si>
    <t>4FB-R-PE mole equivalents to be added</t>
  </si>
  <si>
    <r>
      <t>MSR assay A</t>
    </r>
    <r>
      <rPr>
        <vertAlign val="subscript"/>
        <sz val="9"/>
        <color theme="1"/>
        <rFont val="Arial"/>
        <family val="2"/>
      </rPr>
      <t>350</t>
    </r>
    <r>
      <rPr>
        <sz val="9"/>
        <color theme="1"/>
        <rFont val="Arial"/>
        <family val="2"/>
      </rPr>
      <t xml:space="preserve"> absorbance reading</t>
    </r>
  </si>
  <si>
    <r>
      <rPr>
        <b/>
        <sz val="12"/>
        <rFont val="Arial"/>
        <family val="2"/>
      </rPr>
      <t>Worksheet 1:</t>
    </r>
    <r>
      <rPr>
        <sz val="12"/>
        <rFont val="Arial"/>
        <family val="2"/>
      </rPr>
      <t xml:space="preserve">  Antibody HyNic Modification and MSR Calculator</t>
    </r>
  </si>
  <si>
    <r>
      <rPr>
        <b/>
        <sz val="12"/>
        <rFont val="Arial"/>
        <family val="2"/>
      </rPr>
      <t xml:space="preserve">Worksheet 2:  </t>
    </r>
    <r>
      <rPr>
        <sz val="12"/>
        <rFont val="Arial"/>
        <family val="2"/>
      </rPr>
      <t>HyNic-Antibody / 4FB-R-PE Conjugation Calculator</t>
    </r>
  </si>
  <si>
    <t>vectorlabs.com</t>
  </si>
  <si>
    <r>
      <rPr>
        <b/>
        <sz val="10"/>
        <color theme="1"/>
        <rFont val="Arial"/>
        <family val="2"/>
      </rPr>
      <t xml:space="preserve">This calculator is used for the following product: </t>
    </r>
    <r>
      <rPr>
        <sz val="10"/>
        <color theme="1"/>
        <rFont val="Arial"/>
        <family val="2"/>
      </rPr>
      <t xml:space="preserve">
P-9002-002</t>
    </r>
  </si>
  <si>
    <t xml:space="preserve">Please note that multiple tabs are contained in this file. See the bottom of this window for tabs containing other calulators associated with the products listed below. </t>
  </si>
  <si>
    <t xml:space="preserve">Antibody / R-Phycoerythrin Conjugation Calculator </t>
  </si>
  <si>
    <t>LBL-02110:Rev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</si>
</sst>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$-409]h:mm\ AM/PM;@"/>
    <numFmt numFmtId="166" formatCode="0.000"/>
  </numFmts>
  <fonts count="18" x14ac:knownFonts="1">
    <font>
      <sz val="11"/>
      <color theme="1"/>
      <name val="Calibri"/>
      <family val="2"/>
      <scheme val="minor"/>
    </font>
    <font>
      <b/>
      <i/>
      <sz val="24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b/>
      <sz val="9"/>
      <color theme="0" tint="-4.9989318521683403E-2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name val="Arial"/>
      <family val="2"/>
    </font>
    <font>
      <vertAlign val="subscript"/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3"/>
      <color rgb="FFA229CE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229CE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A229CE"/>
      </left>
      <right style="thin">
        <color indexed="64"/>
      </right>
      <top style="medium">
        <color rgb="FFA229CE"/>
      </top>
      <bottom style="medium">
        <color rgb="FFA229CE"/>
      </bottom>
      <diagonal/>
    </border>
    <border>
      <left style="thin">
        <color indexed="64"/>
      </left>
      <right style="thin">
        <color indexed="64"/>
      </right>
      <top style="medium">
        <color rgb="FFA229CE"/>
      </top>
      <bottom style="medium">
        <color rgb="FFA229CE"/>
      </bottom>
      <diagonal/>
    </border>
    <border>
      <left style="thin">
        <color indexed="64"/>
      </left>
      <right style="medium">
        <color rgb="FFA229CE"/>
      </right>
      <top style="medium">
        <color rgb="FFA229CE"/>
      </top>
      <bottom style="medium">
        <color rgb="FFA229CE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/>
    <xf numFmtId="0" fontId="3" fillId="0" borderId="0" xfId="0" applyFont="1" applyBorder="1"/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7" fillId="5" borderId="1" xfId="0" applyFont="1" applyFill="1" applyBorder="1" applyAlignment="1">
      <alignment horizontal="center"/>
    </xf>
    <xf numFmtId="0" fontId="7" fillId="5" borderId="1" xfId="0" applyNumberFormat="1" applyFont="1" applyFill="1" applyBorder="1" applyAlignment="1">
      <alignment horizontal="center"/>
    </xf>
    <xf numFmtId="2" fontId="7" fillId="5" borderId="1" xfId="0" applyNumberFormat="1" applyFont="1" applyFill="1" applyBorder="1" applyAlignment="1">
      <alignment horizontal="center"/>
    </xf>
    <xf numFmtId="166" fontId="7" fillId="5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4" fontId="5" fillId="2" borderId="6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2" fontId="7" fillId="5" borderId="1" xfId="0" applyNumberFormat="1" applyFont="1" applyFill="1" applyBorder="1" applyAlignment="1">
      <alignment horizontal="center" vertical="center"/>
    </xf>
    <xf numFmtId="166" fontId="7" fillId="5" borderId="1" xfId="0" applyNumberFormat="1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4" fontId="7" fillId="5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7" fillId="5" borderId="2" xfId="0" applyFont="1" applyFill="1" applyBorder="1" applyAlignment="1">
      <alignment horizontal="center" vertical="center"/>
    </xf>
    <xf numFmtId="3" fontId="7" fillId="5" borderId="1" xfId="0" applyNumberFormat="1" applyFont="1" applyFill="1" applyBorder="1" applyAlignment="1">
      <alignment horizontal="center" vertical="center"/>
    </xf>
    <xf numFmtId="1" fontId="7" fillId="5" borderId="1" xfId="0" applyNumberFormat="1" applyFont="1" applyFill="1" applyBorder="1" applyAlignment="1">
      <alignment horizontal="center" vertical="center"/>
    </xf>
    <xf numFmtId="0" fontId="10" fillId="0" borderId="0" xfId="0" applyFont="1"/>
    <xf numFmtId="14" fontId="11" fillId="0" borderId="0" xfId="0" applyNumberFormat="1" applyFont="1"/>
    <xf numFmtId="0" fontId="10" fillId="0" borderId="0" xfId="0" applyFont="1" applyFill="1"/>
    <xf numFmtId="0" fontId="10" fillId="0" borderId="0" xfId="0" applyFont="1" applyBorder="1"/>
    <xf numFmtId="0" fontId="3" fillId="0" borderId="0" xfId="0" applyFont="1" applyAlignment="1">
      <alignment horizontal="left"/>
    </xf>
    <xf numFmtId="0" fontId="12" fillId="0" borderId="0" xfId="0" applyFont="1" applyFill="1" applyBorder="1" applyAlignment="1"/>
    <xf numFmtId="0" fontId="3" fillId="0" borderId="0" xfId="0" applyFont="1" applyFill="1"/>
    <xf numFmtId="0" fontId="13" fillId="0" borderId="0" xfId="0" applyFont="1" applyFill="1" applyBorder="1" applyAlignment="1"/>
    <xf numFmtId="0" fontId="16" fillId="0" borderId="0" xfId="0" applyFont="1"/>
    <xf numFmtId="0" fontId="0" fillId="0" borderId="0" xfId="0" applyAlignment="1">
      <alignment vertical="top" wrapText="1"/>
    </xf>
    <xf numFmtId="0" fontId="15" fillId="0" borderId="0" xfId="0" applyFont="1" applyAlignment="1">
      <alignment horizontal="left" vertical="top" wrapText="1"/>
    </xf>
    <xf numFmtId="0" fontId="6" fillId="2" borderId="1" xfId="0" applyFont="1" applyFill="1" applyBorder="1" applyAlignment="1">
      <alignment horizontal="left" vertical="center" indent="1"/>
    </xf>
    <xf numFmtId="0" fontId="6" fillId="6" borderId="1" xfId="0" applyFont="1" applyFill="1" applyBorder="1" applyAlignment="1">
      <alignment horizontal="left" vertical="center" indent="1"/>
    </xf>
    <xf numFmtId="0" fontId="4" fillId="4" borderId="3" xfId="0" applyFont="1" applyFill="1" applyBorder="1" applyAlignment="1">
      <alignment horizontal="left" vertical="center" indent="1"/>
    </xf>
    <xf numFmtId="0" fontId="4" fillId="4" borderId="4" xfId="0" applyFont="1" applyFill="1" applyBorder="1" applyAlignment="1">
      <alignment horizontal="left" vertical="center" indent="1"/>
    </xf>
    <xf numFmtId="0" fontId="4" fillId="4" borderId="5" xfId="0" applyFont="1" applyFill="1" applyBorder="1" applyAlignment="1">
      <alignment horizontal="left" vertical="center" indent="1"/>
    </xf>
    <xf numFmtId="0" fontId="8" fillId="3" borderId="2" xfId="0" applyFont="1" applyFill="1" applyBorder="1" applyAlignment="1">
      <alignment horizontal="left" vertical="center" indent="1"/>
    </xf>
    <xf numFmtId="0" fontId="1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 indent="1"/>
    </xf>
    <xf numFmtId="0" fontId="6" fillId="6" borderId="2" xfId="0" applyFont="1" applyFill="1" applyBorder="1" applyAlignment="1">
      <alignment horizontal="left" vertical="center" indent="1"/>
    </xf>
    <xf numFmtId="0" fontId="6" fillId="4" borderId="3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6" fillId="4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left" vertical="center" indent="1"/>
    </xf>
    <xf numFmtId="0" fontId="6" fillId="6" borderId="1" xfId="0" applyFont="1" applyFill="1" applyBorder="1" applyAlignment="1">
      <alignment horizontal="left" indent="1"/>
    </xf>
    <xf numFmtId="0" fontId="5" fillId="3" borderId="2" xfId="0" applyFont="1" applyFill="1" applyBorder="1" applyAlignment="1">
      <alignment horizontal="left" indent="1"/>
    </xf>
    <xf numFmtId="0" fontId="5" fillId="2" borderId="1" xfId="0" applyFont="1" applyFill="1" applyBorder="1" applyAlignment="1">
      <alignment horizontal="left" indent="1"/>
    </xf>
    <xf numFmtId="0" fontId="6" fillId="2" borderId="1" xfId="0" applyFont="1" applyFill="1" applyBorder="1" applyAlignment="1">
      <alignment horizontal="left" indent="1"/>
    </xf>
    <xf numFmtId="0" fontId="5" fillId="2" borderId="6" xfId="0" applyFont="1" applyFill="1" applyBorder="1" applyAlignment="1">
      <alignment horizontal="left" indent="1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left" indent="1"/>
    </xf>
    <xf numFmtId="0" fontId="4" fillId="4" borderId="4" xfId="0" applyFont="1" applyFill="1" applyBorder="1" applyAlignment="1">
      <alignment horizontal="left" indent="1"/>
    </xf>
    <xf numFmtId="0" fontId="4" fillId="4" borderId="5" xfId="0" applyFont="1" applyFill="1" applyBorder="1" applyAlignment="1">
      <alignment horizontal="left" indent="1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A229CE"/>
      <color rgb="FF4C4C4C"/>
      <color rgb="FF1282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125779</xdr:colOff>
      <xdr:row>19</xdr:row>
      <xdr:rowOff>4395</xdr:rowOff>
    </xdr:from>
    <xdr:ext cx="2209067" cy="51337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04010" y="3775318"/>
          <a:ext cx="2209067" cy="513373"/>
        </a:xfrm>
        <a:prstGeom prst="rect">
          <a:avLst/>
        </a:prstGeom>
        <a:solidFill>
          <a:srgbClr val="4C4C4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lang="en-US" sz="900" b="1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Insert required information in the dark gray input fields</a:t>
          </a:r>
          <a:r>
            <a:rPr lang="en-US" sz="900" b="1" i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n-US" sz="900" b="1" i="0" u="none" strike="noStrike">
            <a:solidFill>
              <a:schemeClr val="bg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128059</xdr:colOff>
      <xdr:row>22</xdr:row>
      <xdr:rowOff>168519</xdr:rowOff>
    </xdr:from>
    <xdr:ext cx="2197018" cy="62278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706290" y="4466981"/>
          <a:ext cx="2197018" cy="622787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i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calculator output will be displayed in the light gray output fields.  </a:t>
          </a:r>
        </a:p>
      </xdr:txBody>
    </xdr:sp>
    <xdr:clientData/>
  </xdr:oneCellAnchor>
  <xdr:twoCellAnchor editAs="oneCell">
    <xdr:from>
      <xdr:col>8</xdr:col>
      <xdr:colOff>206131</xdr:colOff>
      <xdr:row>0</xdr:row>
      <xdr:rowOff>163146</xdr:rowOff>
    </xdr:from>
    <xdr:to>
      <xdr:col>10</xdr:col>
      <xdr:colOff>650714</xdr:colOff>
      <xdr:row>3</xdr:row>
      <xdr:rowOff>98057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45789DBF-D438-364F-B6F5-870A0948A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1431" y="163146"/>
          <a:ext cx="1930483" cy="4683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117231</xdr:colOff>
      <xdr:row>18</xdr:row>
      <xdr:rowOff>7328</xdr:rowOff>
    </xdr:from>
    <xdr:ext cx="1777999" cy="53975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849D4F6B-E13C-42E4-AB3E-F42432F7A83C}"/>
            </a:ext>
          </a:extLst>
        </xdr:cNvPr>
        <xdr:cNvSpPr txBox="1"/>
      </xdr:nvSpPr>
      <xdr:spPr>
        <a:xfrm>
          <a:off x="5812693" y="3748943"/>
          <a:ext cx="1777999" cy="539750"/>
        </a:xfrm>
        <a:prstGeom prst="rect">
          <a:avLst/>
        </a:prstGeom>
        <a:solidFill>
          <a:srgbClr val="4C4C4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lang="en-US" sz="900" b="1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Insert required information in the dark gray input fields</a:t>
          </a:r>
          <a:r>
            <a:rPr lang="en-US" sz="900" b="1" i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n-US" sz="900" b="1" i="0" u="none" strike="noStrike">
            <a:solidFill>
              <a:schemeClr val="bg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109904</xdr:colOff>
      <xdr:row>21</xdr:row>
      <xdr:rowOff>117232</xdr:rowOff>
    </xdr:from>
    <xdr:ext cx="1795096" cy="576384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7466ADA2-1FF0-4B86-B6C8-58B6D9D417C2}"/>
            </a:ext>
          </a:extLst>
        </xdr:cNvPr>
        <xdr:cNvSpPr txBox="1"/>
      </xdr:nvSpPr>
      <xdr:spPr>
        <a:xfrm>
          <a:off x="5805366" y="4386386"/>
          <a:ext cx="1795096" cy="576384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i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calculator output will be displayed in the light gray output fields.  </a:t>
          </a:r>
        </a:p>
      </xdr:txBody>
    </xdr:sp>
    <xdr:clientData/>
  </xdr:oneCellAnchor>
  <xdr:twoCellAnchor editAs="oneCell">
    <xdr:from>
      <xdr:col>7</xdr:col>
      <xdr:colOff>943709</xdr:colOff>
      <xdr:row>1</xdr:row>
      <xdr:rowOff>16606</xdr:rowOff>
    </xdr:from>
    <xdr:to>
      <xdr:col>10</xdr:col>
      <xdr:colOff>945554</xdr:colOff>
      <xdr:row>3</xdr:row>
      <xdr:rowOff>118088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1B3F871E-8072-A441-9CE7-35106B4C1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5409" y="194406"/>
          <a:ext cx="1919545" cy="4570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229CE"/>
    <pageSetUpPr autoPageBreaks="0" fitToPage="1"/>
  </sheetPr>
  <dimension ref="A2:K45"/>
  <sheetViews>
    <sheetView showGridLines="0" showRowColHeaders="0" tabSelected="1" zoomScaleNormal="100" workbookViewId="0">
      <selection activeCell="H20" sqref="H20"/>
    </sheetView>
  </sheetViews>
  <sheetFormatPr baseColWidth="10" defaultColWidth="8.83203125" defaultRowHeight="14" x14ac:dyDescent="0.15"/>
  <cols>
    <col min="1" max="7" width="8.83203125" style="26"/>
    <col min="8" max="8" width="11.33203125" style="26" customWidth="1"/>
    <col min="9" max="9" width="7.1640625" style="26" customWidth="1"/>
    <col min="10" max="10" width="12.33203125" style="26" customWidth="1"/>
    <col min="11" max="16384" width="8.83203125" style="26"/>
  </cols>
  <sheetData>
    <row r="2" spans="1:11" ht="14" customHeight="1" x14ac:dyDescent="0.15">
      <c r="B2" s="63" t="s">
        <v>47</v>
      </c>
      <c r="C2" s="66"/>
      <c r="D2" s="66"/>
      <c r="E2" s="66"/>
      <c r="F2" s="66"/>
      <c r="J2" s="27"/>
    </row>
    <row r="3" spans="1:11" ht="14" customHeight="1" x14ac:dyDescent="0.15">
      <c r="B3" s="66"/>
      <c r="C3" s="66"/>
      <c r="D3" s="66"/>
      <c r="E3" s="66"/>
      <c r="F3" s="66"/>
    </row>
    <row r="4" spans="1:11" ht="14" customHeight="1" x14ac:dyDescent="0.15"/>
    <row r="5" spans="1:11" ht="14" customHeight="1" x14ac:dyDescent="0.15">
      <c r="B5" s="45" t="s">
        <v>48</v>
      </c>
      <c r="C5" s="45"/>
      <c r="D5" s="45"/>
      <c r="E5" s="45"/>
      <c r="F5" s="45"/>
      <c r="G5" s="36"/>
      <c r="H5" s="36"/>
      <c r="J5" s="64" t="s">
        <v>46</v>
      </c>
      <c r="K5" s="65"/>
    </row>
    <row r="6" spans="1:11" ht="14" customHeight="1" x14ac:dyDescent="0.15">
      <c r="B6" s="45"/>
      <c r="C6" s="45"/>
      <c r="D6" s="45"/>
      <c r="E6" s="45"/>
      <c r="F6" s="45"/>
      <c r="G6" s="36"/>
      <c r="H6" s="36"/>
      <c r="J6" s="65"/>
      <c r="K6" s="65"/>
    </row>
    <row r="7" spans="1:11" ht="14" customHeight="1" x14ac:dyDescent="0.15">
      <c r="B7" s="45"/>
      <c r="C7" s="45"/>
      <c r="D7" s="45"/>
      <c r="E7" s="45"/>
      <c r="F7" s="45"/>
      <c r="G7" s="36"/>
      <c r="H7" s="36"/>
    </row>
    <row r="8" spans="1:11" ht="14" customHeight="1" x14ac:dyDescent="0.15">
      <c r="B8" s="45"/>
      <c r="C8" s="45"/>
      <c r="D8" s="45"/>
      <c r="E8" s="45"/>
      <c r="F8" s="45"/>
    </row>
    <row r="9" spans="1:11" ht="16" customHeight="1" x14ac:dyDescent="0.15">
      <c r="B9" s="30" t="s">
        <v>50</v>
      </c>
    </row>
    <row r="11" spans="1:11" ht="15" customHeight="1" x14ac:dyDescent="0.3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1" ht="25" customHeight="1" x14ac:dyDescent="0.3">
      <c r="A12" s="3"/>
      <c r="B12" s="34" t="s">
        <v>49</v>
      </c>
      <c r="C12" s="3"/>
      <c r="D12" s="3"/>
      <c r="E12" s="3"/>
      <c r="F12" s="3"/>
      <c r="G12" s="3"/>
      <c r="H12" s="3"/>
      <c r="I12" s="3"/>
      <c r="J12" s="3"/>
    </row>
    <row r="13" spans="1:11" ht="15" customHeight="1" x14ac:dyDescent="0.3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1" ht="15" customHeight="1" x14ac:dyDescent="0.3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1" ht="16" x14ac:dyDescent="0.2">
      <c r="B15" s="31" t="s">
        <v>44</v>
      </c>
      <c r="C15" s="31"/>
      <c r="D15" s="31"/>
      <c r="E15" s="31"/>
      <c r="F15" s="31"/>
      <c r="G15" s="31"/>
      <c r="H15" s="31"/>
      <c r="I15" s="31"/>
    </row>
    <row r="16" spans="1:11" x14ac:dyDescent="0.15">
      <c r="A16" s="28"/>
      <c r="J16" s="28"/>
    </row>
    <row r="17" spans="1:9" ht="15" thickBot="1" x14ac:dyDescent="0.2">
      <c r="B17" s="28"/>
      <c r="C17" s="28"/>
      <c r="D17" s="28"/>
      <c r="E17" s="28"/>
      <c r="F17" s="28"/>
      <c r="G17" s="28"/>
      <c r="H17" s="28"/>
      <c r="I17" s="28"/>
    </row>
    <row r="18" spans="1:9" ht="14.25" customHeight="1" thickBot="1" x14ac:dyDescent="0.2">
      <c r="B18" s="39" t="s">
        <v>10</v>
      </c>
      <c r="C18" s="40"/>
      <c r="D18" s="40"/>
      <c r="E18" s="40"/>
      <c r="F18" s="40"/>
      <c r="G18" s="40"/>
      <c r="H18" s="41"/>
    </row>
    <row r="19" spans="1:9" ht="14.25" customHeight="1" x14ac:dyDescent="0.15">
      <c r="B19" s="42" t="s">
        <v>1</v>
      </c>
      <c r="C19" s="42"/>
      <c r="D19" s="42"/>
      <c r="E19" s="42"/>
      <c r="F19" s="42"/>
      <c r="G19" s="42"/>
      <c r="H19" s="42"/>
      <c r="I19" s="2"/>
    </row>
    <row r="20" spans="1:9" ht="14.25" customHeight="1" x14ac:dyDescent="0.15">
      <c r="B20" s="38" t="s">
        <v>14</v>
      </c>
      <c r="C20" s="38"/>
      <c r="D20" s="38"/>
      <c r="E20" s="38"/>
      <c r="F20" s="38"/>
      <c r="G20" s="38"/>
      <c r="H20" s="14" t="s">
        <v>9</v>
      </c>
      <c r="I20" s="1"/>
    </row>
    <row r="21" spans="1:9" ht="14.25" customHeight="1" x14ac:dyDescent="0.15">
      <c r="A21" s="29"/>
      <c r="B21" s="38" t="s">
        <v>11</v>
      </c>
      <c r="C21" s="38"/>
      <c r="D21" s="38"/>
      <c r="E21" s="38"/>
      <c r="F21" s="38"/>
      <c r="G21" s="38"/>
      <c r="H21" s="14" t="s">
        <v>13</v>
      </c>
      <c r="I21" s="1"/>
    </row>
    <row r="22" spans="1:9" ht="14.25" customHeight="1" x14ac:dyDescent="0.15">
      <c r="A22" s="29"/>
      <c r="B22" s="38" t="s">
        <v>12</v>
      </c>
      <c r="C22" s="38"/>
      <c r="D22" s="38"/>
      <c r="E22" s="38"/>
      <c r="F22" s="38"/>
      <c r="G22" s="38"/>
      <c r="H22" s="14" t="s">
        <v>35</v>
      </c>
      <c r="I22" s="1"/>
    </row>
    <row r="23" spans="1:9" ht="14.25" customHeight="1" x14ac:dyDescent="0.15">
      <c r="B23" s="38" t="s">
        <v>32</v>
      </c>
      <c r="C23" s="38"/>
      <c r="D23" s="38"/>
      <c r="E23" s="38"/>
      <c r="F23" s="38"/>
      <c r="G23" s="38"/>
      <c r="H23" s="14">
        <v>150000</v>
      </c>
      <c r="I23" s="1"/>
    </row>
    <row r="24" spans="1:9" ht="14.25" customHeight="1" x14ac:dyDescent="0.15">
      <c r="B24" s="38" t="s">
        <v>15</v>
      </c>
      <c r="C24" s="38"/>
      <c r="D24" s="38"/>
      <c r="E24" s="38"/>
      <c r="F24" s="38"/>
      <c r="G24" s="38"/>
      <c r="H24" s="15">
        <v>3.5</v>
      </c>
      <c r="I24" s="2"/>
    </row>
    <row r="25" spans="1:9" ht="14.25" customHeight="1" x14ac:dyDescent="0.15">
      <c r="B25" s="38" t="s">
        <v>16</v>
      </c>
      <c r="C25" s="38"/>
      <c r="D25" s="38"/>
      <c r="E25" s="38"/>
      <c r="F25" s="38"/>
      <c r="G25" s="38"/>
      <c r="H25" s="16">
        <v>0.4</v>
      </c>
    </row>
    <row r="26" spans="1:9" ht="14.25" customHeight="1" thickBot="1" x14ac:dyDescent="0.2">
      <c r="B26" s="51" t="s">
        <v>17</v>
      </c>
      <c r="C26" s="51"/>
      <c r="D26" s="51"/>
      <c r="E26" s="51"/>
      <c r="F26" s="51"/>
      <c r="G26" s="51"/>
      <c r="H26" s="17">
        <f>(H25/H24)*1000</f>
        <v>114.28571428571429</v>
      </c>
      <c r="I26" s="2"/>
    </row>
    <row r="27" spans="1:9" ht="10.5" customHeight="1" thickBot="1" x14ac:dyDescent="0.2">
      <c r="A27" s="29"/>
      <c r="B27" s="48"/>
      <c r="C27" s="49"/>
      <c r="D27" s="49"/>
      <c r="E27" s="49"/>
      <c r="F27" s="49"/>
      <c r="G27" s="49"/>
      <c r="H27" s="50"/>
      <c r="I27" s="1"/>
    </row>
    <row r="28" spans="1:9" s="1" customFormat="1" ht="14.25" customHeight="1" x14ac:dyDescent="0.15">
      <c r="B28" s="42" t="s">
        <v>18</v>
      </c>
      <c r="C28" s="42"/>
      <c r="D28" s="42"/>
      <c r="E28" s="42"/>
      <c r="F28" s="42"/>
      <c r="G28" s="42"/>
      <c r="H28" s="42"/>
    </row>
    <row r="29" spans="1:9" s="1" customFormat="1" ht="14.25" customHeight="1" x14ac:dyDescent="0.15">
      <c r="B29" s="37" t="s">
        <v>19</v>
      </c>
      <c r="C29" s="37"/>
      <c r="D29" s="37"/>
      <c r="E29" s="37"/>
      <c r="F29" s="37"/>
      <c r="G29" s="37"/>
      <c r="H29" s="18" t="s">
        <v>0</v>
      </c>
      <c r="I29" s="2"/>
    </row>
    <row r="30" spans="1:9" s="1" customFormat="1" ht="14.25" customHeight="1" x14ac:dyDescent="0.15">
      <c r="B30" s="37" t="s">
        <v>20</v>
      </c>
      <c r="C30" s="37"/>
      <c r="D30" s="37"/>
      <c r="E30" s="37"/>
      <c r="F30" s="37"/>
      <c r="G30" s="37"/>
      <c r="H30" s="19">
        <v>290.27</v>
      </c>
    </row>
    <row r="31" spans="1:9" s="1" customFormat="1" ht="14.25" customHeight="1" x14ac:dyDescent="0.15">
      <c r="B31" s="38" t="s">
        <v>2</v>
      </c>
      <c r="C31" s="38"/>
      <c r="D31" s="38"/>
      <c r="E31" s="38"/>
      <c r="F31" s="38"/>
      <c r="G31" s="38"/>
      <c r="H31" s="20">
        <v>1</v>
      </c>
      <c r="I31" s="2"/>
    </row>
    <row r="32" spans="1:9" s="1" customFormat="1" ht="14.25" customHeight="1" x14ac:dyDescent="0.15">
      <c r="B32" s="38" t="s">
        <v>3</v>
      </c>
      <c r="C32" s="38"/>
      <c r="D32" s="38"/>
      <c r="E32" s="38"/>
      <c r="F32" s="38"/>
      <c r="G32" s="38"/>
      <c r="H32" s="14">
        <v>100</v>
      </c>
    </row>
    <row r="33" spans="2:9" s="1" customFormat="1" ht="14.25" customHeight="1" x14ac:dyDescent="0.15">
      <c r="B33" s="38" t="s">
        <v>21</v>
      </c>
      <c r="C33" s="38"/>
      <c r="D33" s="38"/>
      <c r="E33" s="38"/>
      <c r="F33" s="38"/>
      <c r="G33" s="38"/>
      <c r="H33" s="14">
        <v>15</v>
      </c>
      <c r="I33" s="2"/>
    </row>
    <row r="34" spans="2:9" s="1" customFormat="1" ht="14.25" customHeight="1" x14ac:dyDescent="0.15">
      <c r="B34" s="46" t="s">
        <v>22</v>
      </c>
      <c r="C34" s="46"/>
      <c r="D34" s="46"/>
      <c r="E34" s="46"/>
      <c r="F34" s="46"/>
      <c r="G34" s="46"/>
      <c r="H34" s="21">
        <f>(H25/H23)*H33/(H31/H30)*H32</f>
        <v>1.1610799999999999</v>
      </c>
    </row>
    <row r="35" spans="2:9" ht="15" thickBot="1" x14ac:dyDescent="0.2">
      <c r="B35" s="22"/>
      <c r="C35" s="22"/>
      <c r="D35" s="22"/>
      <c r="E35" s="22"/>
      <c r="F35" s="22"/>
      <c r="G35" s="22"/>
      <c r="H35" s="22"/>
      <c r="I35" s="1"/>
    </row>
    <row r="36" spans="2:9" s="1" customFormat="1" ht="14.25" customHeight="1" thickBot="1" x14ac:dyDescent="0.2">
      <c r="B36" s="39" t="s">
        <v>23</v>
      </c>
      <c r="C36" s="40"/>
      <c r="D36" s="40"/>
      <c r="E36" s="40"/>
      <c r="F36" s="40"/>
      <c r="G36" s="40"/>
      <c r="H36" s="41"/>
    </row>
    <row r="37" spans="2:9" s="1" customFormat="1" ht="14.25" customHeight="1" x14ac:dyDescent="0.15">
      <c r="B37" s="47" t="s">
        <v>24</v>
      </c>
      <c r="C37" s="47"/>
      <c r="D37" s="47"/>
      <c r="E37" s="47"/>
      <c r="F37" s="47"/>
      <c r="G37" s="47"/>
      <c r="H37" s="23" t="s">
        <v>9</v>
      </c>
    </row>
    <row r="38" spans="2:9" s="1" customFormat="1" ht="14.25" customHeight="1" x14ac:dyDescent="0.15">
      <c r="B38" s="38" t="s">
        <v>25</v>
      </c>
      <c r="C38" s="38"/>
      <c r="D38" s="38"/>
      <c r="E38" s="38"/>
      <c r="F38" s="38"/>
      <c r="G38" s="38"/>
      <c r="H38" s="15">
        <v>3.1</v>
      </c>
    </row>
    <row r="39" spans="2:9" s="1" customFormat="1" ht="14.25" customHeight="1" x14ac:dyDescent="0.15">
      <c r="B39" s="38" t="s">
        <v>26</v>
      </c>
      <c r="C39" s="38"/>
      <c r="D39" s="38"/>
      <c r="E39" s="38"/>
      <c r="F39" s="38"/>
      <c r="G39" s="38"/>
      <c r="H39" s="24">
        <v>150000</v>
      </c>
    </row>
    <row r="40" spans="2:9" s="1" customFormat="1" ht="14.25" customHeight="1" x14ac:dyDescent="0.15">
      <c r="B40" s="38" t="s">
        <v>27</v>
      </c>
      <c r="C40" s="38"/>
      <c r="D40" s="38"/>
      <c r="E40" s="38"/>
      <c r="F40" s="38"/>
      <c r="G40" s="38"/>
      <c r="H40" s="25">
        <v>2</v>
      </c>
      <c r="I40" s="2"/>
    </row>
    <row r="41" spans="2:9" s="1" customFormat="1" ht="14.25" customHeight="1" x14ac:dyDescent="0.15">
      <c r="B41" s="38" t="s">
        <v>28</v>
      </c>
      <c r="C41" s="38"/>
      <c r="D41" s="38"/>
      <c r="E41" s="38"/>
      <c r="F41" s="38"/>
      <c r="G41" s="38"/>
      <c r="H41" s="25">
        <v>20</v>
      </c>
    </row>
    <row r="42" spans="2:9" s="1" customFormat="1" ht="14.25" customHeight="1" x14ac:dyDescent="0.15">
      <c r="B42" s="38" t="s">
        <v>43</v>
      </c>
      <c r="C42" s="38"/>
      <c r="D42" s="38"/>
      <c r="E42" s="38"/>
      <c r="F42" s="38"/>
      <c r="G42" s="38"/>
      <c r="H42" s="16">
        <v>0.29699999999999999</v>
      </c>
    </row>
    <row r="43" spans="2:9" s="1" customFormat="1" ht="14.25" customHeight="1" x14ac:dyDescent="0.15">
      <c r="B43" s="46" t="s">
        <v>29</v>
      </c>
      <c r="C43" s="46"/>
      <c r="D43" s="46"/>
      <c r="E43" s="46"/>
      <c r="F43" s="46"/>
      <c r="G43" s="46"/>
      <c r="H43" s="21">
        <f>(H42/28.5)*H41/((H40*H38)/H39)/1000</f>
        <v>5.0424448217317481</v>
      </c>
      <c r="I43" s="2"/>
    </row>
    <row r="45" spans="2:9" x14ac:dyDescent="0.15">
      <c r="I45" s="1"/>
    </row>
  </sheetData>
  <mergeCells count="28">
    <mergeCell ref="B5:F8"/>
    <mergeCell ref="J5:K6"/>
    <mergeCell ref="B2:F3"/>
    <mergeCell ref="B36:H36"/>
    <mergeCell ref="B43:G43"/>
    <mergeCell ref="B37:G37"/>
    <mergeCell ref="B38:G38"/>
    <mergeCell ref="B39:G39"/>
    <mergeCell ref="B40:G40"/>
    <mergeCell ref="B41:G41"/>
    <mergeCell ref="B42:G42"/>
    <mergeCell ref="B34:G34"/>
    <mergeCell ref="B27:H27"/>
    <mergeCell ref="B26:G26"/>
    <mergeCell ref="B28:H28"/>
    <mergeCell ref="B29:G29"/>
    <mergeCell ref="B30:G30"/>
    <mergeCell ref="B31:G31"/>
    <mergeCell ref="B32:G32"/>
    <mergeCell ref="B33:G33"/>
    <mergeCell ref="B18:H18"/>
    <mergeCell ref="B20:G20"/>
    <mergeCell ref="B23:G23"/>
    <mergeCell ref="B24:G24"/>
    <mergeCell ref="B25:G25"/>
    <mergeCell ref="B22:G22"/>
    <mergeCell ref="B19:H19"/>
    <mergeCell ref="B21:G21"/>
  </mergeCells>
  <pageMargins left="0.7" right="0.7" top="0.75" bottom="0.75" header="0.3" footer="0.3"/>
  <pageSetup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4C4C4C"/>
    <pageSetUpPr fitToPage="1"/>
  </sheetPr>
  <dimension ref="A2:K36"/>
  <sheetViews>
    <sheetView showGridLines="0" showRowColHeaders="0" zoomScaleNormal="100" workbookViewId="0">
      <selection activeCell="H19" sqref="H19"/>
    </sheetView>
  </sheetViews>
  <sheetFormatPr baseColWidth="10" defaultColWidth="8.83203125" defaultRowHeight="14" x14ac:dyDescent="0.15"/>
  <cols>
    <col min="1" max="7" width="8.83203125" style="26"/>
    <col min="8" max="8" width="12.83203125" style="26" customWidth="1"/>
    <col min="9" max="9" width="7.83203125" style="26" customWidth="1"/>
    <col min="10" max="10" width="4.5" style="26" customWidth="1"/>
    <col min="11" max="11" width="12.5" style="26" customWidth="1"/>
    <col min="12" max="16384" width="8.83203125" style="26"/>
  </cols>
  <sheetData>
    <row r="2" spans="1:11" x14ac:dyDescent="0.15">
      <c r="B2" s="45" t="s">
        <v>47</v>
      </c>
      <c r="C2" s="45"/>
      <c r="D2" s="45"/>
      <c r="E2" s="45"/>
      <c r="F2" s="45"/>
      <c r="K2" s="27"/>
    </row>
    <row r="3" spans="1:11" x14ac:dyDescent="0.15">
      <c r="B3" s="45"/>
      <c r="C3" s="45"/>
      <c r="D3" s="45"/>
      <c r="E3" s="45"/>
      <c r="F3" s="45"/>
    </row>
    <row r="4" spans="1:11" x14ac:dyDescent="0.15">
      <c r="B4" s="45"/>
      <c r="C4" s="45"/>
      <c r="D4" s="45"/>
      <c r="E4" s="45"/>
      <c r="F4" s="45"/>
    </row>
    <row r="5" spans="1:11" ht="15" x14ac:dyDescent="0.15">
      <c r="B5" s="45" t="s">
        <v>48</v>
      </c>
      <c r="C5" s="67"/>
      <c r="D5" s="67"/>
      <c r="E5" s="67"/>
      <c r="F5" s="67"/>
      <c r="G5" s="35"/>
      <c r="H5" s="35"/>
      <c r="I5" s="43" t="s">
        <v>46</v>
      </c>
      <c r="J5" s="44"/>
      <c r="K5" s="44"/>
    </row>
    <row r="6" spans="1:11" ht="15" x14ac:dyDescent="0.15">
      <c r="B6" s="67"/>
      <c r="C6" s="67"/>
      <c r="D6" s="67"/>
      <c r="E6" s="67"/>
      <c r="F6" s="67"/>
      <c r="G6" s="35"/>
      <c r="H6" s="35"/>
      <c r="I6" s="44"/>
      <c r="J6" s="44"/>
      <c r="K6" s="44"/>
    </row>
    <row r="7" spans="1:11" ht="30" x14ac:dyDescent="0.3">
      <c r="A7" s="3"/>
      <c r="B7" s="67"/>
      <c r="C7" s="67"/>
      <c r="D7" s="67"/>
      <c r="E7" s="67"/>
      <c r="F7" s="67"/>
      <c r="G7" s="35"/>
      <c r="H7" s="35"/>
      <c r="I7" s="3"/>
      <c r="J7" s="3"/>
      <c r="K7" s="3"/>
    </row>
    <row r="8" spans="1:11" ht="15" customHeight="1" x14ac:dyDescent="0.3">
      <c r="A8" s="3"/>
      <c r="B8" s="30" t="s">
        <v>50</v>
      </c>
      <c r="C8" s="3"/>
      <c r="D8" s="3"/>
      <c r="E8" s="3"/>
      <c r="F8" s="3"/>
      <c r="G8" s="3"/>
      <c r="H8" s="3"/>
      <c r="I8" s="3"/>
      <c r="J8" s="3"/>
      <c r="K8" s="3"/>
    </row>
    <row r="9" spans="1:11" ht="15" customHeight="1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15" customHeight="1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25" customHeight="1" x14ac:dyDescent="0.3">
      <c r="A11" s="3"/>
      <c r="B11" s="34" t="s">
        <v>49</v>
      </c>
      <c r="C11" s="3"/>
      <c r="D11" s="3"/>
      <c r="E11" s="3"/>
      <c r="F11" s="3"/>
      <c r="G11" s="3"/>
      <c r="H11" s="3"/>
      <c r="I11" s="3"/>
      <c r="J11" s="3"/>
      <c r="K11" s="3"/>
    </row>
    <row r="12" spans="1:11" ht="15" customHeight="1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15" customHeight="1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ht="16" x14ac:dyDescent="0.2">
      <c r="A14" s="28"/>
      <c r="B14" s="33" t="s">
        <v>45</v>
      </c>
      <c r="C14" s="28"/>
      <c r="D14" s="28"/>
      <c r="E14" s="28"/>
      <c r="F14" s="28"/>
      <c r="G14" s="28"/>
      <c r="H14" s="28"/>
      <c r="I14" s="28"/>
    </row>
    <row r="15" spans="1:11" ht="18" x14ac:dyDescent="0.2">
      <c r="A15" s="28"/>
      <c r="C15" s="4"/>
      <c r="D15" s="4"/>
      <c r="E15" s="4"/>
      <c r="F15" s="4"/>
      <c r="G15" s="4"/>
      <c r="H15" s="4"/>
      <c r="I15" s="4"/>
    </row>
    <row r="16" spans="1:11" ht="15" thickBot="1" x14ac:dyDescent="0.2">
      <c r="A16" s="28"/>
      <c r="B16" s="28"/>
      <c r="C16" s="28"/>
      <c r="D16" s="28"/>
      <c r="E16" s="28"/>
      <c r="F16" s="28"/>
      <c r="G16" s="28"/>
      <c r="H16" s="28"/>
      <c r="I16" s="28"/>
    </row>
    <row r="17" spans="1:9" s="1" customFormat="1" ht="14.25" customHeight="1" thickBot="1" x14ac:dyDescent="0.2">
      <c r="A17" s="32"/>
      <c r="B17" s="60" t="s">
        <v>30</v>
      </c>
      <c r="C17" s="61"/>
      <c r="D17" s="61"/>
      <c r="E17" s="61"/>
      <c r="F17" s="61"/>
      <c r="G17" s="61"/>
      <c r="H17" s="62"/>
      <c r="I17" s="32"/>
    </row>
    <row r="18" spans="1:9" s="1" customFormat="1" ht="14.25" customHeight="1" x14ac:dyDescent="0.15">
      <c r="B18" s="53" t="s">
        <v>6</v>
      </c>
      <c r="C18" s="53"/>
      <c r="D18" s="53"/>
      <c r="E18" s="53"/>
      <c r="F18" s="53"/>
      <c r="G18" s="53"/>
      <c r="H18" s="53"/>
    </row>
    <row r="19" spans="1:9" s="1" customFormat="1" ht="14.25" customHeight="1" x14ac:dyDescent="0.15">
      <c r="B19" s="52" t="s">
        <v>31</v>
      </c>
      <c r="C19" s="52"/>
      <c r="D19" s="52"/>
      <c r="E19" s="52"/>
      <c r="F19" s="52"/>
      <c r="G19" s="52"/>
      <c r="H19" s="5" t="s">
        <v>9</v>
      </c>
    </row>
    <row r="20" spans="1:9" s="1" customFormat="1" ht="14.25" customHeight="1" x14ac:dyDescent="0.15">
      <c r="A20" s="2"/>
      <c r="B20" s="52" t="s">
        <v>32</v>
      </c>
      <c r="C20" s="52"/>
      <c r="D20" s="52"/>
      <c r="E20" s="52"/>
      <c r="F20" s="52"/>
      <c r="G20" s="52"/>
      <c r="H20" s="6">
        <f>'Ab-HyNic Modification Calc'!H23</f>
        <v>150000</v>
      </c>
    </row>
    <row r="21" spans="1:9" s="1" customFormat="1" ht="14.25" customHeight="1" x14ac:dyDescent="0.15">
      <c r="A21" s="2"/>
      <c r="B21" s="52" t="s">
        <v>36</v>
      </c>
      <c r="C21" s="52"/>
      <c r="D21" s="52"/>
      <c r="E21" s="52"/>
      <c r="F21" s="52"/>
      <c r="G21" s="52"/>
      <c r="H21" s="7">
        <v>3.1</v>
      </c>
    </row>
    <row r="22" spans="1:9" s="1" customFormat="1" ht="14.25" customHeight="1" x14ac:dyDescent="0.15">
      <c r="A22" s="2"/>
      <c r="B22" s="52" t="s">
        <v>37</v>
      </c>
      <c r="C22" s="52"/>
      <c r="D22" s="52"/>
      <c r="E22" s="52"/>
      <c r="F22" s="52"/>
      <c r="G22" s="52"/>
      <c r="H22" s="8">
        <v>0.35399999999999998</v>
      </c>
    </row>
    <row r="23" spans="1:9" s="1" customFormat="1" ht="14.25" customHeight="1" x14ac:dyDescent="0.15">
      <c r="A23" s="2"/>
      <c r="B23" s="55" t="s">
        <v>38</v>
      </c>
      <c r="C23" s="55"/>
      <c r="D23" s="55"/>
      <c r="E23" s="55"/>
      <c r="F23" s="55"/>
      <c r="G23" s="55"/>
      <c r="H23" s="9">
        <v>1</v>
      </c>
    </row>
    <row r="24" spans="1:9" s="1" customFormat="1" ht="14.25" customHeight="1" thickBot="1" x14ac:dyDescent="0.2">
      <c r="A24" s="2"/>
      <c r="B24" s="56" t="s">
        <v>39</v>
      </c>
      <c r="C24" s="56"/>
      <c r="D24" s="56"/>
      <c r="E24" s="56"/>
      <c r="F24" s="56"/>
      <c r="G24" s="56"/>
      <c r="H24" s="10">
        <f>(H22/H21)*1000</f>
        <v>114.19354838709677</v>
      </c>
    </row>
    <row r="25" spans="1:9" ht="9.75" customHeight="1" thickBot="1" x14ac:dyDescent="0.2">
      <c r="B25" s="57"/>
      <c r="C25" s="58"/>
      <c r="D25" s="58"/>
      <c r="E25" s="58"/>
      <c r="F25" s="58"/>
      <c r="G25" s="58"/>
      <c r="H25" s="59"/>
      <c r="I25" s="1"/>
    </row>
    <row r="26" spans="1:9" s="1" customFormat="1" ht="14.25" customHeight="1" x14ac:dyDescent="0.15">
      <c r="B26" s="53" t="s">
        <v>7</v>
      </c>
      <c r="C26" s="53"/>
      <c r="D26" s="53"/>
      <c r="E26" s="53"/>
      <c r="F26" s="53"/>
      <c r="G26" s="53"/>
      <c r="H26" s="53"/>
      <c r="I26" s="2"/>
    </row>
    <row r="27" spans="1:9" s="1" customFormat="1" ht="14.25" customHeight="1" x14ac:dyDescent="0.15">
      <c r="B27" s="55" t="s">
        <v>40</v>
      </c>
      <c r="C27" s="55"/>
      <c r="D27" s="55"/>
      <c r="E27" s="55"/>
      <c r="F27" s="55"/>
      <c r="G27" s="55"/>
      <c r="H27" s="11" t="s">
        <v>4</v>
      </c>
    </row>
    <row r="28" spans="1:9" s="1" customFormat="1" ht="14.25" customHeight="1" x14ac:dyDescent="0.15">
      <c r="B28" s="55" t="s">
        <v>33</v>
      </c>
      <c r="C28" s="55"/>
      <c r="D28" s="55"/>
      <c r="E28" s="55"/>
      <c r="F28" s="55"/>
      <c r="G28" s="55"/>
      <c r="H28" s="12">
        <v>240000</v>
      </c>
      <c r="I28" s="2"/>
    </row>
    <row r="29" spans="1:9" s="1" customFormat="1" ht="14.25" customHeight="1" x14ac:dyDescent="0.15">
      <c r="B29" s="52" t="s">
        <v>41</v>
      </c>
      <c r="C29" s="52"/>
      <c r="D29" s="52"/>
      <c r="E29" s="52"/>
      <c r="F29" s="52"/>
      <c r="G29" s="52"/>
      <c r="H29" s="7">
        <v>7.5</v>
      </c>
    </row>
    <row r="30" spans="1:9" s="1" customFormat="1" ht="14.25" customHeight="1" x14ac:dyDescent="0.15">
      <c r="A30" s="2"/>
      <c r="B30" s="52" t="s">
        <v>42</v>
      </c>
      <c r="C30" s="52"/>
      <c r="D30" s="52"/>
      <c r="E30" s="52"/>
      <c r="F30" s="52"/>
      <c r="G30" s="52"/>
      <c r="H30" s="5">
        <v>1.5</v>
      </c>
    </row>
    <row r="31" spans="1:9" s="1" customFormat="1" ht="14.25" customHeight="1" thickBot="1" x14ac:dyDescent="0.2">
      <c r="A31" s="2"/>
      <c r="B31" s="56" t="s">
        <v>5</v>
      </c>
      <c r="C31" s="56"/>
      <c r="D31" s="56"/>
      <c r="E31" s="56"/>
      <c r="F31" s="56"/>
      <c r="G31" s="56"/>
      <c r="H31" s="10">
        <f>H30*(H22/H20)*H28*(1/H29)*1000</f>
        <v>113.28</v>
      </c>
    </row>
    <row r="32" spans="1:9" ht="9.75" customHeight="1" thickBot="1" x14ac:dyDescent="0.2">
      <c r="A32" s="29"/>
      <c r="B32" s="57"/>
      <c r="C32" s="58"/>
      <c r="D32" s="58"/>
      <c r="E32" s="58"/>
      <c r="F32" s="58"/>
      <c r="G32" s="58"/>
      <c r="H32" s="59"/>
      <c r="I32" s="1"/>
    </row>
    <row r="33" spans="1:9" s="1" customFormat="1" ht="14.25" customHeight="1" x14ac:dyDescent="0.15">
      <c r="A33" s="2"/>
      <c r="B33" s="53" t="s">
        <v>8</v>
      </c>
      <c r="C33" s="53"/>
      <c r="D33" s="53"/>
      <c r="E33" s="53"/>
      <c r="F33" s="53"/>
      <c r="G33" s="53"/>
      <c r="H33" s="53"/>
      <c r="I33" s="2"/>
    </row>
    <row r="34" spans="1:9" s="1" customFormat="1" ht="14.25" customHeight="1" x14ac:dyDescent="0.15">
      <c r="B34" s="54" t="s">
        <v>34</v>
      </c>
      <c r="C34" s="54"/>
      <c r="D34" s="54"/>
      <c r="E34" s="54"/>
      <c r="F34" s="54"/>
      <c r="G34" s="54"/>
      <c r="H34" s="13">
        <f>(H24+H31)/10</f>
        <v>22.747354838709676</v>
      </c>
    </row>
    <row r="36" spans="1:9" x14ac:dyDescent="0.15">
      <c r="H36" s="29"/>
      <c r="I36" s="29"/>
    </row>
  </sheetData>
  <mergeCells count="21">
    <mergeCell ref="B2:F4"/>
    <mergeCell ref="I5:K6"/>
    <mergeCell ref="B5:F7"/>
    <mergeCell ref="B34:G34"/>
    <mergeCell ref="B23:G23"/>
    <mergeCell ref="B24:G24"/>
    <mergeCell ref="B27:G27"/>
    <mergeCell ref="B28:G28"/>
    <mergeCell ref="B26:H26"/>
    <mergeCell ref="B32:H32"/>
    <mergeCell ref="B33:H33"/>
    <mergeCell ref="B29:G29"/>
    <mergeCell ref="B30:G30"/>
    <mergeCell ref="B31:G31"/>
    <mergeCell ref="B17:H17"/>
    <mergeCell ref="B25:H25"/>
    <mergeCell ref="B19:G19"/>
    <mergeCell ref="B20:G20"/>
    <mergeCell ref="B21:G21"/>
    <mergeCell ref="B22:G22"/>
    <mergeCell ref="B18:H18"/>
  </mergeCells>
  <pageMargins left="0.7" right="0.7" top="0.75" bottom="0.75" header="0.3" footer="0.3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Ab-HyNic Modification Calc</vt:lpstr>
      <vt:lpstr>Ab_R-PE Conjugation Calc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</dc:creator>
  <cp:lastModifiedBy>Doris Tickel</cp:lastModifiedBy>
  <cp:lastPrinted>2021-02-24T00:36:03Z</cp:lastPrinted>
  <dcterms:created xsi:type="dcterms:W3CDTF">2010-10-14T19:01:02Z</dcterms:created>
  <dcterms:modified xsi:type="dcterms:W3CDTF">2022-08-03T15:17:17Z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C_NextReviewDate">
    <vt:lpwstr/>
  </property>
  <property fmtid="{D5CDD505-2E9C-101B-9397-08002B2CF9AE}" pid="3" name="MC_Number">
    <vt:lpwstr>VUS-LBL-02110</vt:lpwstr>
  </property>
  <property fmtid="{D5CDD505-2E9C-101B-9397-08002B2CF9AE}" pid="4" name="MC_Owner">
    <vt:lpwstr>VUS-Label Approver</vt:lpwstr>
  </property>
  <property fmtid="{D5CDD505-2E9C-101B-9397-08002B2CF9AE}" pid="5" name="MC_Title">
    <vt:lpwstr>P-9002-002 Biocon (SoluLINK) Calculator</vt:lpwstr>
  </property>
  <property fmtid="{D5CDD505-2E9C-101B-9397-08002B2CF9AE}" pid="6" name="MC_EffectiveDate">
    <vt:lpwstr>28 Jun 2021</vt:lpwstr>
  </property>
  <property fmtid="{D5CDD505-2E9C-101B-9397-08002B2CF9AE}" pid="7" name="MC_CF_Part Number or SKU: ">
    <vt:lpwstr>P-9002-002</vt:lpwstr>
  </property>
  <property fmtid="{D5CDD505-2E9C-101B-9397-08002B2CF9AE}" pid="8" name="MC_ReleaseDate">
    <vt:lpwstr>28 Jun 2021</vt:lpwstr>
  </property>
  <property fmtid="{D5CDD505-2E9C-101B-9397-08002B2CF9AE}" pid="9" name="MC_Vault">
    <vt:lpwstr>VUS-Documents-Released</vt:lpwstr>
  </property>
  <property fmtid="{D5CDD505-2E9C-101B-9397-08002B2CF9AE}" pid="10" name="MC_Notes">
    <vt:lpwstr/>
  </property>
  <property fmtid="{D5CDD505-2E9C-101B-9397-08002B2CF9AE}" pid="11" name="MC_Revision">
    <vt:lpwstr>00</vt:lpwstr>
  </property>
  <property fmtid="{D5CDD505-2E9C-101B-9397-08002B2CF9AE}" pid="12" name="MC_Author">
    <vt:lpwstr>DTICKEL</vt:lpwstr>
  </property>
  <property fmtid="{D5CDD505-2E9C-101B-9397-08002B2CF9AE}" pid="13" name="MC_CF_VUS-Department: ">
    <vt:lpwstr>VUS-Marketing</vt:lpwstr>
  </property>
  <property fmtid="{D5CDD505-2E9C-101B-9397-08002B2CF9AE}" pid="14" name="MC_CF_Site: ">
    <vt:lpwstr>Vector Laboratories US</vt:lpwstr>
  </property>
  <property fmtid="{D5CDD505-2E9C-101B-9397-08002B2CF9AE}" pid="15" name="MC_CreatedDate">
    <vt:lpwstr>08 Mar 2021</vt:lpwstr>
  </property>
  <property fmtid="{D5CDD505-2E9C-101B-9397-08002B2CF9AE}" pid="16" name="MC_ExpirationDate">
    <vt:lpwstr/>
  </property>
  <property fmtid="{D5CDD505-2E9C-101B-9397-08002B2CF9AE}" pid="17" name="MC_Status">
    <vt:lpwstr>Release</vt:lpwstr>
  </property>
</Properties>
</file>