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ristickel4/Vector Marketing Dropbox/Doris Tickel/Rebranding/2022 Biocon Calculators/"/>
    </mc:Choice>
  </mc:AlternateContent>
  <xr:revisionPtr revIDLastSave="0" documentId="13_ncr:1_{79BD186A-807E-1E4E-AE6F-735E117FECC6}" xr6:coauthVersionLast="47" xr6:coauthVersionMax="47" xr10:uidLastSave="{00000000-0000-0000-0000-000000000000}"/>
  <bookViews>
    <workbookView xWindow="4220" yWindow="500" windowWidth="27500" windowHeight="19460" xr2:uid="{00000000-000D-0000-FFFF-FFFF00000000}"/>
  </bookViews>
  <sheets>
    <sheet name="CLB ProteinLabelingCalc " sheetId="1" r:id="rId1"/>
    <sheet name="E1% CLB MSR Calculator" sheetId="7" r:id="rId2"/>
    <sheet name="BCA CLB MSR Calculator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32" i="1"/>
  <c r="H33" i="1" s="1"/>
  <c r="H34" i="1"/>
  <c r="H35" i="1" l="1"/>
  <c r="H30" i="8" l="1"/>
  <c r="H29" i="8"/>
  <c r="H29" i="7"/>
  <c r="H30" i="7" s="1"/>
  <c r="H31" i="7" l="1"/>
  <c r="H32" i="7" s="1"/>
</calcChain>
</file>

<file path=xl/sharedStrings.xml><?xml version="1.0" encoding="utf-8"?>
<sst xmlns="http://schemas.openxmlformats.org/spreadsheetml/2006/main" count="119" uniqueCount="78">
  <si>
    <t>REAGENT INFORMATION</t>
  </si>
  <si>
    <t>Reagent Name</t>
  </si>
  <si>
    <t>TABLE 1</t>
  </si>
  <si>
    <t>PROTEIN INFORMATION</t>
  </si>
  <si>
    <t>Protein name</t>
  </si>
  <si>
    <t>Avian IgY</t>
  </si>
  <si>
    <t>Corrected protein concentration (mg/mL)</t>
  </si>
  <si>
    <t>MSR (biotins/protein)</t>
  </si>
  <si>
    <t xml:space="preserve">Protein </t>
  </si>
  <si>
    <t xml:space="preserve">Bovine IgG </t>
  </si>
  <si>
    <t xml:space="preserve">Donkey IgG </t>
  </si>
  <si>
    <t xml:space="preserve">Goat IgG    </t>
  </si>
  <si>
    <t xml:space="preserve">Horse IgG </t>
  </si>
  <si>
    <t>Human IgG</t>
  </si>
  <si>
    <t xml:space="preserve">Mouse IgG </t>
  </si>
  <si>
    <t xml:space="preserve">Rabbit IgG </t>
  </si>
  <si>
    <t>Rat IgG</t>
  </si>
  <si>
    <t>Sheep IgG</t>
  </si>
  <si>
    <t>Human IgA</t>
  </si>
  <si>
    <t>Human IgE</t>
  </si>
  <si>
    <t>Human IgM</t>
  </si>
  <si>
    <t>Alpha-Amylase</t>
  </si>
  <si>
    <t>Bovine Serum Albumin</t>
  </si>
  <si>
    <t>Chymotrypsin</t>
  </si>
  <si>
    <t>Ovalbumin</t>
  </si>
  <si>
    <t>Trypsin</t>
  </si>
  <si>
    <t>Total biotinylated protein recovered (mg)</t>
  </si>
  <si>
    <t>Antibody E1% Value (1-cm pathlength)</t>
  </si>
  <si>
    <t>Antibody E1% Value  (1-cm pathlength)</t>
  </si>
  <si>
    <t>Protein molecular weight (Daltons)</t>
  </si>
  <si>
    <t>MODIFICATION CALCULATOR</t>
  </si>
  <si>
    <t>Mass of ChromaLINK Biotin Maleimide weighed (mg)</t>
  </si>
  <si>
    <t>Concentration of ChromaLINK Biotin Maleimide (mg/mL)</t>
  </si>
  <si>
    <t>Step:</t>
  </si>
  <si>
    <t>Protein molecular weight (see Table 1 below)</t>
  </si>
  <si>
    <t>Protein concentration (mg/mL)</t>
  </si>
  <si>
    <t>Mass of protein to be labeled (mg)</t>
  </si>
  <si>
    <t>Mass of ChromaLINK® Biotin Maleimide weighed (mg)</t>
  </si>
  <si>
    <t>Protein M.W. (Daltons)</t>
  </si>
  <si>
    <t xml:space="preserve">Protein concentration (mg/mL)            </t>
  </si>
  <si>
    <t xml:space="preserve">Mass of protein to be labeled (mg)                  </t>
  </si>
  <si>
    <t>Volume of protein to be labeled (µL)</t>
  </si>
  <si>
    <t>Molecular weight of reagent (Daltons)</t>
  </si>
  <si>
    <t>Volume of anhydrous DMF needed to dissolve biotin (µL)</t>
  </si>
  <si>
    <t xml:space="preserve">Volume of ChromaLINK Biotin Maleimide to add to protein (µL)       </t>
  </si>
  <si>
    <t>Mouse IgG</t>
  </si>
  <si>
    <t>Equivalents of ChromaLINK Biotin Maleimide to protein</t>
  </si>
  <si>
    <t>Protein molecular weight (see Table 1)</t>
  </si>
  <si>
    <t>Total volume of biotinylated protein recovered (µL)</t>
  </si>
  <si>
    <t>Total biotinylated protein recovered (µg)</t>
  </si>
  <si>
    <t>E1% CHROMALINK BIOTIN MSR CALCULATOR</t>
  </si>
  <si>
    <t>Protein MSR (biotins/protein)</t>
  </si>
  <si>
    <t>Volume of biotinylated protein recovered</t>
  </si>
  <si>
    <t>Protein E1% value (see Table 1)</t>
  </si>
  <si>
    <t>Name of protein</t>
  </si>
  <si>
    <t>Molecular weight of protein (Daltons)</t>
  </si>
  <si>
    <t>Enter the BCA assay protein concentration (mg/mL)</t>
  </si>
  <si>
    <t>BCA ASSAY CHROMALINK BIOTIN MSR CALCULATOR</t>
  </si>
  <si>
    <t>BCA assay protein concentration (mg/mL)</t>
  </si>
  <si>
    <t>ChromaLINK Biotin Maleimide</t>
  </si>
  <si>
    <t>VUS-LBL-02106: Rev 01</t>
  </si>
  <si>
    <t>Enter the following information in the dark gray input fields:</t>
  </si>
  <si>
    <r>
      <t>Biotinylated protein A</t>
    </r>
    <r>
      <rPr>
        <vertAlign val="subscript"/>
        <sz val="9"/>
        <color indexed="8"/>
        <rFont val="Arial"/>
        <family val="2"/>
      </rPr>
      <t xml:space="preserve">280 </t>
    </r>
    <r>
      <rPr>
        <sz val="9"/>
        <color indexed="8"/>
        <rFont val="Arial"/>
        <family val="2"/>
      </rPr>
      <t>absorbance reading (1-cm pathlength)</t>
    </r>
  </si>
  <si>
    <r>
      <t>Biotinylated protein A</t>
    </r>
    <r>
      <rPr>
        <vertAlign val="subscript"/>
        <sz val="9"/>
        <color indexed="8"/>
        <rFont val="Arial"/>
        <family val="2"/>
      </rPr>
      <t>354</t>
    </r>
    <r>
      <rPr>
        <sz val="9"/>
        <color indexed="8"/>
        <rFont val="Arial"/>
        <family val="2"/>
      </rPr>
      <t xml:space="preserve"> absorbance reading (1-cm pathlength)</t>
    </r>
  </si>
  <si>
    <r>
      <t>Protein E1% value (A</t>
    </r>
    <r>
      <rPr>
        <vertAlign val="subscript"/>
        <sz val="9"/>
        <color indexed="8"/>
        <rFont val="Arial"/>
        <family val="2"/>
      </rPr>
      <t xml:space="preserve">280 </t>
    </r>
    <r>
      <rPr>
        <sz val="9"/>
        <color indexed="8"/>
        <rFont val="Arial"/>
        <family val="2"/>
      </rPr>
      <t>of a 10 mg/mL solution - see Table 1)</t>
    </r>
  </si>
  <si>
    <r>
      <t>Corrected A</t>
    </r>
    <r>
      <rPr>
        <vertAlign val="subscript"/>
        <sz val="9"/>
        <color indexed="8"/>
        <rFont val="Arial"/>
        <family val="2"/>
      </rPr>
      <t>280</t>
    </r>
    <r>
      <rPr>
        <sz val="9"/>
        <color indexed="8"/>
        <rFont val="Arial"/>
        <family val="2"/>
      </rPr>
      <t xml:space="preserve"> absorbance reading</t>
    </r>
  </si>
  <si>
    <r>
      <t>A</t>
    </r>
    <r>
      <rPr>
        <vertAlign val="subscript"/>
        <sz val="9"/>
        <color indexed="8"/>
        <rFont val="Arial"/>
        <family val="2"/>
      </rPr>
      <t>354</t>
    </r>
    <r>
      <rPr>
        <sz val="9"/>
        <color indexed="8"/>
        <rFont val="Arial"/>
        <family val="2"/>
      </rPr>
      <t xml:space="preserve"> reading of biotinylated protein</t>
    </r>
  </si>
  <si>
    <r>
      <t>Enter the A</t>
    </r>
    <r>
      <rPr>
        <vertAlign val="subscript"/>
        <sz val="11"/>
        <color theme="1"/>
        <rFont val="Arial"/>
        <family val="2"/>
      </rPr>
      <t>280</t>
    </r>
    <r>
      <rPr>
        <sz val="11"/>
        <color theme="1"/>
        <rFont val="Arial"/>
        <family val="2"/>
      </rPr>
      <t xml:space="preserve"> of biotinylated protein</t>
    </r>
  </si>
  <si>
    <r>
      <t>Enter the A</t>
    </r>
    <r>
      <rPr>
        <vertAlign val="subscript"/>
        <sz val="11"/>
        <color theme="1"/>
        <rFont val="Arial"/>
        <family val="2"/>
      </rPr>
      <t>354</t>
    </r>
    <r>
      <rPr>
        <sz val="11"/>
        <color theme="1"/>
        <rFont val="Arial"/>
        <family val="2"/>
      </rPr>
      <t xml:space="preserve"> of biotinylated protein</t>
    </r>
  </si>
  <si>
    <r>
      <t>Enter the A</t>
    </r>
    <r>
      <rPr>
        <vertAlign val="subscript"/>
        <sz val="11"/>
        <color theme="1"/>
        <rFont val="Arial"/>
        <family val="2"/>
      </rPr>
      <t>354</t>
    </r>
    <r>
      <rPr>
        <sz val="11"/>
        <color theme="1"/>
        <rFont val="Arial"/>
        <family val="2"/>
      </rPr>
      <t xml:space="preserve"> reading of the biotinylated protein</t>
    </r>
  </si>
  <si>
    <t>vectorlabs.com</t>
  </si>
  <si>
    <r>
      <rPr>
        <b/>
        <sz val="10"/>
        <color theme="1"/>
        <rFont val="Arial"/>
        <family val="2"/>
      </rPr>
      <t>This calculator is used for the following products:</t>
    </r>
    <r>
      <rPr>
        <sz val="10"/>
        <color theme="1"/>
        <rFont val="Arial"/>
        <family val="2"/>
      </rPr>
      <t xml:space="preserve">
B-1012-010</t>
    </r>
  </si>
  <si>
    <t xml:space="preserve">Please note that multiple tabs are contained in this file. See the bottom of this window for tabs containing other calulators associated with the products listed below. </t>
  </si>
  <si>
    <t>ChromaLINK® Biotin Maleimide Protein Labeling Calculator</t>
  </si>
  <si>
    <t xml:space="preserve">E1% ChromaLINK® Biotin MSR Calculator </t>
  </si>
  <si>
    <t>BCA Assay ChromaLINK® Biotin MSR Calculator</t>
  </si>
  <si>
    <r>
      <rPr>
        <b/>
        <sz val="10"/>
        <color theme="1"/>
        <rFont val="Arial"/>
        <family val="2"/>
      </rPr>
      <t xml:space="preserve">This calculator is used for the following products:  </t>
    </r>
    <r>
      <rPr>
        <sz val="10"/>
        <color theme="1"/>
        <rFont val="Arial"/>
        <family val="2"/>
      </rPr>
      <t xml:space="preserve">
B-1001-010, B-1001-105, B-1012-010, B-1007-105, 
B-1007-110, B-9007-009K, B-9007-105</t>
    </r>
  </si>
  <si>
    <r>
      <rPr>
        <b/>
        <sz val="10"/>
        <color theme="1"/>
        <rFont val="Arial"/>
        <family val="2"/>
      </rPr>
      <t xml:space="preserve">This calculator is used for the following products:  </t>
    </r>
    <r>
      <rPr>
        <sz val="10"/>
        <color theme="1"/>
        <rFont val="Arial"/>
        <family val="2"/>
      </rPr>
      <t xml:space="preserve">
B-1001-010, B-1001-105, B-1012-010, B-1007-105 
B-1007-110, B-9007-009K, B-9007-105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</si>
</sst>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$-409]h:mm\ AM/PM;@"/>
    <numFmt numFmtId="166" formatCode="0.000"/>
    <numFmt numFmtId="167" formatCode="#,##0.0"/>
    <numFmt numFmtId="168" formatCode="0.000E+00"/>
    <numFmt numFmtId="169" formatCode="#,##0.000"/>
  </numFmts>
  <fonts count="36" x14ac:knownFonts="1">
    <font>
      <sz val="11"/>
      <color theme="1"/>
      <name val="Calibri"/>
      <family val="2"/>
      <scheme val="minor"/>
    </font>
    <font>
      <b/>
      <i/>
      <sz val="24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24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9"/>
      <color theme="0" tint="-4.9989318521683403E-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u/>
      <sz val="11"/>
      <color theme="1"/>
      <name val="Arial"/>
      <family val="2"/>
    </font>
    <font>
      <sz val="11"/>
      <color indexed="8"/>
      <name val="Arial"/>
      <family val="2"/>
    </font>
    <font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sz val="13"/>
      <color rgb="FFA229CE"/>
      <name val="Arial"/>
      <family val="2"/>
    </font>
    <font>
      <sz val="13"/>
      <color rgb="FFA229CE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229CE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4" tint="-0.249977111117893"/>
      </right>
      <top style="thin">
        <color theme="6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229CE"/>
      </left>
      <right style="thin">
        <color indexed="64"/>
      </right>
      <top style="medium">
        <color rgb="FFA229CE"/>
      </top>
      <bottom style="medium">
        <color rgb="FFA229CE"/>
      </bottom>
      <diagonal/>
    </border>
    <border>
      <left style="thin">
        <color indexed="64"/>
      </left>
      <right style="thin">
        <color indexed="64"/>
      </right>
      <top style="medium">
        <color rgb="FFA229CE"/>
      </top>
      <bottom style="medium">
        <color rgb="FFA229CE"/>
      </bottom>
      <diagonal/>
    </border>
    <border>
      <left style="thin">
        <color indexed="64"/>
      </left>
      <right style="medium">
        <color rgb="FFA229CE"/>
      </right>
      <top style="medium">
        <color rgb="FFA229CE"/>
      </top>
      <bottom style="medium">
        <color rgb="FFA229C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A229CE"/>
      </left>
      <right/>
      <top style="medium">
        <color rgb="FFA229CE"/>
      </top>
      <bottom style="medium">
        <color rgb="FFA229CE"/>
      </bottom>
      <diagonal/>
    </border>
    <border>
      <left/>
      <right/>
      <top style="medium">
        <color rgb="FFA229CE"/>
      </top>
      <bottom style="medium">
        <color rgb="FFA229CE"/>
      </bottom>
      <diagonal/>
    </border>
    <border>
      <left/>
      <right style="medium">
        <color rgb="FFA229CE"/>
      </right>
      <top style="medium">
        <color rgb="FFA229CE"/>
      </top>
      <bottom style="medium">
        <color rgb="FFA229CE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0" fillId="0" borderId="0" xfId="0" applyFont="1"/>
    <xf numFmtId="0" fontId="8" fillId="0" borderId="0" xfId="0" applyFont="1" applyFill="1" applyProtection="1">
      <protection hidden="1"/>
    </xf>
    <xf numFmtId="0" fontId="8" fillId="0" borderId="0" xfId="0" applyFont="1" applyFill="1" applyProtection="1">
      <protection locked="0" hidden="1"/>
    </xf>
    <xf numFmtId="0" fontId="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/>
    </xf>
    <xf numFmtId="2" fontId="14" fillId="6" borderId="7" xfId="0" applyNumberFormat="1" applyFont="1" applyFill="1" applyBorder="1" applyAlignment="1">
      <alignment horizontal="center"/>
    </xf>
    <xf numFmtId="1" fontId="15" fillId="3" borderId="12" xfId="0" applyNumberFormat="1" applyFont="1" applyFill="1" applyBorder="1" applyAlignment="1">
      <alignment horizontal="center"/>
    </xf>
    <xf numFmtId="165" fontId="13" fillId="3" borderId="8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2" fontId="15" fillId="3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6" borderId="8" xfId="0" applyFont="1" applyFill="1" applyBorder="1" applyAlignment="1">
      <alignment horizontal="center" vertical="center"/>
    </xf>
    <xf numFmtId="1" fontId="14" fillId="6" borderId="7" xfId="0" applyNumberFormat="1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 wrapText="1"/>
    </xf>
    <xf numFmtId="0" fontId="14" fillId="6" borderId="7" xfId="0" applyNumberFormat="1" applyFont="1" applyFill="1" applyBorder="1" applyAlignment="1">
      <alignment horizontal="center" vertical="center"/>
    </xf>
    <xf numFmtId="2" fontId="14" fillId="6" borderId="7" xfId="0" applyNumberFormat="1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>
      <alignment horizontal="center" vertical="center"/>
    </xf>
    <xf numFmtId="167" fontId="17" fillId="3" borderId="7" xfId="0" applyNumberFormat="1" applyFont="1" applyFill="1" applyBorder="1" applyAlignment="1">
      <alignment horizontal="center" vertical="center" wrapText="1"/>
    </xf>
    <xf numFmtId="2" fontId="19" fillId="3" borderId="7" xfId="0" applyNumberFormat="1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169" fontId="17" fillId="3" borderId="2" xfId="0" applyNumberFormat="1" applyFont="1" applyFill="1" applyBorder="1" applyAlignment="1">
      <alignment horizontal="center" vertical="center" wrapText="1"/>
    </xf>
    <xf numFmtId="2" fontId="20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14" fontId="22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 applyBorder="1"/>
    <xf numFmtId="0" fontId="24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0" fontId="25" fillId="0" borderId="0" xfId="0" applyFont="1"/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4" fillId="0" borderId="0" xfId="0" applyFont="1" applyBorder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8" fillId="0" borderId="0" xfId="0" applyFont="1"/>
    <xf numFmtId="168" fontId="8" fillId="0" borderId="0" xfId="0" applyNumberFormat="1" applyFont="1" applyFill="1" applyProtection="1">
      <protection hidden="1"/>
    </xf>
    <xf numFmtId="11" fontId="8" fillId="0" borderId="0" xfId="0" applyNumberFormat="1" applyFont="1" applyFill="1" applyProtection="1">
      <protection hidden="1"/>
    </xf>
    <xf numFmtId="2" fontId="8" fillId="0" borderId="0" xfId="0" applyNumberFormat="1" applyFont="1" applyFill="1" applyProtection="1">
      <protection hidden="1"/>
    </xf>
    <xf numFmtId="0" fontId="21" fillId="0" borderId="0" xfId="0" applyFont="1" applyFill="1"/>
    <xf numFmtId="11" fontId="28" fillId="0" borderId="0" xfId="0" applyNumberFormat="1" applyFont="1"/>
    <xf numFmtId="0" fontId="4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0" fontId="29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16" fillId="5" borderId="9" xfId="0" applyFont="1" applyFill="1" applyBorder="1" applyAlignment="1">
      <alignment horizontal="left" vertical="center" indent="1"/>
    </xf>
    <xf numFmtId="0" fontId="16" fillId="5" borderId="10" xfId="0" applyFont="1" applyFill="1" applyBorder="1" applyAlignment="1">
      <alignment horizontal="left" vertical="center" indent="1"/>
    </xf>
    <xf numFmtId="0" fontId="16" fillId="5" borderId="11" xfId="0" applyFont="1" applyFill="1" applyBorder="1" applyAlignment="1">
      <alignment horizontal="left" vertical="center" indent="1"/>
    </xf>
    <xf numFmtId="0" fontId="11" fillId="5" borderId="9" xfId="0" applyFont="1" applyFill="1" applyBorder="1" applyAlignment="1">
      <alignment horizontal="left" indent="1"/>
    </xf>
    <xf numFmtId="0" fontId="11" fillId="5" borderId="10" xfId="0" applyFont="1" applyFill="1" applyBorder="1" applyAlignment="1">
      <alignment horizontal="left" indent="1"/>
    </xf>
    <xf numFmtId="0" fontId="11" fillId="5" borderId="11" xfId="0" applyFont="1" applyFill="1" applyBorder="1" applyAlignment="1">
      <alignment horizontal="left" indent="1"/>
    </xf>
    <xf numFmtId="0" fontId="12" fillId="4" borderId="8" xfId="0" applyFont="1" applyFill="1" applyBorder="1" applyAlignment="1" applyProtection="1">
      <alignment horizontal="left" indent="1"/>
      <protection locked="0"/>
    </xf>
    <xf numFmtId="0" fontId="13" fillId="7" borderId="7" xfId="0" applyFont="1" applyFill="1" applyBorder="1" applyAlignment="1">
      <alignment horizontal="left" indent="1"/>
    </xf>
    <xf numFmtId="0" fontId="15" fillId="3" borderId="12" xfId="0" applyFont="1" applyFill="1" applyBorder="1" applyAlignment="1" applyProtection="1">
      <alignment horizontal="left" indent="1"/>
      <protection locked="0"/>
    </xf>
    <xf numFmtId="3" fontId="13" fillId="7" borderId="7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2" fontId="13" fillId="7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0" fontId="13" fillId="3" borderId="8" xfId="0" applyFont="1" applyFill="1" applyBorder="1" applyAlignment="1">
      <alignment horizontal="left" indent="1"/>
    </xf>
    <xf numFmtId="0" fontId="13" fillId="3" borderId="7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indent="1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top" wrapText="1"/>
    </xf>
    <xf numFmtId="0" fontId="12" fillId="4" borderId="8" xfId="0" applyNumberFormat="1" applyFont="1" applyFill="1" applyBorder="1" applyAlignment="1" applyProtection="1">
      <alignment horizontal="center" vertical="center" wrapText="1"/>
    </xf>
    <xf numFmtId="0" fontId="17" fillId="7" borderId="8" xfId="0" applyFont="1" applyFill="1" applyBorder="1" applyAlignment="1">
      <alignment horizontal="left" vertical="center" indent="1"/>
    </xf>
    <xf numFmtId="0" fontId="17" fillId="7" borderId="7" xfId="0" applyFont="1" applyFill="1" applyBorder="1" applyAlignment="1">
      <alignment horizontal="left" vertical="center" indent="1"/>
    </xf>
    <xf numFmtId="0" fontId="17" fillId="3" borderId="7" xfId="0" applyFont="1" applyFill="1" applyBorder="1" applyAlignment="1">
      <alignment horizontal="left" vertical="center" indent="1"/>
    </xf>
    <xf numFmtId="2" fontId="20" fillId="3" borderId="7" xfId="0" applyNumberFormat="1" applyFont="1" applyFill="1" applyBorder="1" applyAlignment="1">
      <alignment horizontal="left" vertical="center" indent="1"/>
    </xf>
    <xf numFmtId="0" fontId="35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17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1" fillId="5" borderId="13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left" vertical="center"/>
    </xf>
    <xf numFmtId="0" fontId="17" fillId="7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229CE"/>
      <color rgb="FF4C4C4C"/>
      <color rgb="FF189BD7"/>
      <color rgb="FFF47721"/>
      <color rgb="FF1282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79811</xdr:colOff>
      <xdr:row>21</xdr:row>
      <xdr:rowOff>183237</xdr:rowOff>
    </xdr:from>
    <xdr:ext cx="2320926" cy="63788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93345" y="4485909"/>
          <a:ext cx="2320926" cy="637884"/>
        </a:xfrm>
        <a:prstGeom prst="rect">
          <a:avLst/>
        </a:prstGeom>
        <a:solidFill>
          <a:srgbClr val="4C4C4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9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Insert required information in the dark gray input fields.</a:t>
          </a:r>
        </a:p>
      </xdr:txBody>
    </xdr:sp>
    <xdr:clientData/>
  </xdr:oneCellAnchor>
  <xdr:oneCellAnchor>
    <xdr:from>
      <xdr:col>8</xdr:col>
      <xdr:colOff>69193</xdr:colOff>
      <xdr:row>25</xdr:row>
      <xdr:rowOff>127804</xdr:rowOff>
    </xdr:from>
    <xdr:ext cx="2324100" cy="58208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82727" y="5166201"/>
          <a:ext cx="2324100" cy="582082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calculator output will be displayed in the light gray</a:t>
          </a:r>
          <a:r>
            <a:rPr lang="en-US" sz="900" b="1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1" i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output fields.  </a:t>
          </a:r>
        </a:p>
      </xdr:txBody>
    </xdr:sp>
    <xdr:clientData/>
  </xdr:oneCellAnchor>
  <xdr:twoCellAnchor editAs="oneCell">
    <xdr:from>
      <xdr:col>7</xdr:col>
      <xdr:colOff>1831671</xdr:colOff>
      <xdr:row>1</xdr:row>
      <xdr:rowOff>93758</xdr:rowOff>
    </xdr:from>
    <xdr:to>
      <xdr:col>10</xdr:col>
      <xdr:colOff>671331</xdr:colOff>
      <xdr:row>4</xdr:row>
      <xdr:rowOff>52817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3BCFB65-72BD-1644-B6B6-B73B6C298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371" y="271558"/>
          <a:ext cx="1900360" cy="492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95249</xdr:colOff>
      <xdr:row>22</xdr:row>
      <xdr:rowOff>140970</xdr:rowOff>
    </xdr:from>
    <xdr:ext cx="2150111" cy="5194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01969" y="4946650"/>
          <a:ext cx="2150111" cy="519430"/>
        </a:xfrm>
        <a:prstGeom prst="rect">
          <a:avLst/>
        </a:prstGeom>
        <a:solidFill>
          <a:srgbClr val="4C4C4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9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Insert required information in the dark gray input fields</a:t>
          </a:r>
          <a:r>
            <a:rPr lang="en-US" sz="900" b="1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95884</xdr:colOff>
      <xdr:row>25</xdr:row>
      <xdr:rowOff>181610</xdr:rowOff>
    </xdr:from>
    <xdr:ext cx="2149475" cy="65151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602604" y="5566410"/>
          <a:ext cx="2149475" cy="65151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calculator output will be displayed in the light gray output fields in bold.  </a:t>
          </a:r>
        </a:p>
      </xdr:txBody>
    </xdr:sp>
    <xdr:clientData/>
  </xdr:oneCellAnchor>
  <xdr:twoCellAnchor editAs="oneCell">
    <xdr:from>
      <xdr:col>8</xdr:col>
      <xdr:colOff>1753</xdr:colOff>
      <xdr:row>1</xdr:row>
      <xdr:rowOff>165100</xdr:rowOff>
    </xdr:from>
    <xdr:to>
      <xdr:col>11</xdr:col>
      <xdr:colOff>33111</xdr:colOff>
      <xdr:row>4</xdr:row>
      <xdr:rowOff>132479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AEEEF0A-C06E-114D-96F4-1F78CDE4A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6253" y="342900"/>
          <a:ext cx="1923658" cy="500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65690</xdr:colOff>
      <xdr:row>23</xdr:row>
      <xdr:rowOff>6349</xdr:rowOff>
    </xdr:from>
    <xdr:ext cx="2198255" cy="4554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20156" y="4696590"/>
          <a:ext cx="2198255" cy="455469"/>
        </a:xfrm>
        <a:prstGeom prst="rect">
          <a:avLst/>
        </a:prstGeom>
        <a:solidFill>
          <a:srgbClr val="4C4C4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9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Insert required information in the dark</a:t>
          </a:r>
          <a:r>
            <a:rPr lang="en-US" sz="900" b="1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gray</a:t>
          </a:r>
          <a:r>
            <a:rPr lang="en-US" sz="9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input fields.</a:t>
          </a:r>
          <a:r>
            <a:rPr lang="en-US" sz="900" b="1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65690</xdr:colOff>
      <xdr:row>25</xdr:row>
      <xdr:rowOff>169429</xdr:rowOff>
    </xdr:from>
    <xdr:ext cx="2186710" cy="6156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20156" y="5240670"/>
          <a:ext cx="2186710" cy="61566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calculator output will be displayed in the light</a:t>
          </a:r>
          <a:r>
            <a:rPr lang="en-US" sz="900" b="1" i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gray </a:t>
          </a:r>
          <a:r>
            <a:rPr lang="en-US" sz="900" b="1" i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output fields in bold.  </a:t>
          </a:r>
        </a:p>
      </xdr:txBody>
    </xdr:sp>
    <xdr:clientData/>
  </xdr:oneCellAnchor>
  <xdr:twoCellAnchor editAs="oneCell">
    <xdr:from>
      <xdr:col>8</xdr:col>
      <xdr:colOff>405962</xdr:colOff>
      <xdr:row>1</xdr:row>
      <xdr:rowOff>116928</xdr:rowOff>
    </xdr:from>
    <xdr:to>
      <xdr:col>9</xdr:col>
      <xdr:colOff>38597</xdr:colOff>
      <xdr:row>4</xdr:row>
      <xdr:rowOff>77038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4A38432-D82C-AB46-AD56-26E61744A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0462" y="294728"/>
          <a:ext cx="1905935" cy="493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229CE"/>
    <pageSetUpPr fitToPage="1"/>
  </sheetPr>
  <dimension ref="A2:K59"/>
  <sheetViews>
    <sheetView showGridLines="0" showRowColHeaders="0" tabSelected="1" zoomScaleNormal="100" workbookViewId="0">
      <selection activeCell="H23" sqref="H23"/>
    </sheetView>
  </sheetViews>
  <sheetFormatPr baseColWidth="10" defaultColWidth="8.83203125" defaultRowHeight="14" x14ac:dyDescent="0.15"/>
  <cols>
    <col min="1" max="6" width="8.83203125" style="38"/>
    <col min="7" max="7" width="8.83203125" style="38" customWidth="1"/>
    <col min="8" max="8" width="25.1640625" style="38" customWidth="1"/>
    <col min="9" max="9" width="2.6640625" style="38" customWidth="1"/>
    <col min="10" max="10" width="12.33203125" style="38" customWidth="1"/>
    <col min="11" max="16384" width="8.83203125" style="38"/>
  </cols>
  <sheetData>
    <row r="2" spans="1:11" x14ac:dyDescent="0.15">
      <c r="B2" s="70" t="s">
        <v>71</v>
      </c>
      <c r="C2" s="71"/>
      <c r="D2" s="71"/>
      <c r="E2" s="71"/>
      <c r="F2" s="71"/>
      <c r="J2" s="39"/>
    </row>
    <row r="3" spans="1:11" x14ac:dyDescent="0.15">
      <c r="B3" s="71"/>
      <c r="C3" s="71"/>
      <c r="D3" s="71"/>
      <c r="E3" s="71"/>
      <c r="F3" s="71"/>
    </row>
    <row r="5" spans="1:11" x14ac:dyDescent="0.15">
      <c r="B5" s="70" t="s">
        <v>72</v>
      </c>
      <c r="C5" s="93"/>
      <c r="D5" s="93"/>
      <c r="E5" s="93"/>
      <c r="F5" s="93"/>
      <c r="G5" s="93"/>
    </row>
    <row r="6" spans="1:11" x14ac:dyDescent="0.15">
      <c r="B6" s="93"/>
      <c r="C6" s="93"/>
      <c r="D6" s="93"/>
      <c r="E6" s="93"/>
      <c r="F6" s="93"/>
      <c r="G6" s="93"/>
      <c r="I6" s="68" t="s">
        <v>70</v>
      </c>
      <c r="J6" s="69"/>
      <c r="K6" s="69"/>
    </row>
    <row r="7" spans="1:11" ht="30" x14ac:dyDescent="0.3">
      <c r="A7" s="1"/>
      <c r="B7" s="93"/>
      <c r="C7" s="93"/>
      <c r="D7" s="93"/>
      <c r="E7" s="93"/>
      <c r="F7" s="93"/>
      <c r="G7" s="93"/>
      <c r="I7" s="69"/>
      <c r="J7" s="69"/>
      <c r="K7" s="69"/>
    </row>
    <row r="8" spans="1:11" x14ac:dyDescent="0.15">
      <c r="B8" s="65" t="s">
        <v>60</v>
      </c>
    </row>
    <row r="9" spans="1:11" ht="18" x14ac:dyDescent="0.2">
      <c r="B9" s="2"/>
      <c r="J9" s="6"/>
    </row>
    <row r="10" spans="1:11" x14ac:dyDescent="0.15">
      <c r="B10" s="8"/>
      <c r="C10" s="8"/>
      <c r="J10" s="7"/>
    </row>
    <row r="11" spans="1:11" ht="23" x14ac:dyDescent="0.25">
      <c r="B11" s="66" t="s">
        <v>73</v>
      </c>
      <c r="C11" s="8"/>
      <c r="J11" s="4"/>
    </row>
    <row r="12" spans="1:11" x14ac:dyDescent="0.15">
      <c r="B12" s="5"/>
      <c r="C12" s="4"/>
    </row>
    <row r="13" spans="1:11" x14ac:dyDescent="0.15">
      <c r="B13" s="8"/>
      <c r="C13" s="8"/>
    </row>
    <row r="14" spans="1:11" ht="15.75" customHeight="1" x14ac:dyDescent="0.15">
      <c r="B14" s="43" t="s">
        <v>33</v>
      </c>
      <c r="C14" s="44" t="s">
        <v>61</v>
      </c>
    </row>
    <row r="15" spans="1:11" ht="15.75" customHeight="1" x14ac:dyDescent="0.15">
      <c r="B15" s="45">
        <v>1</v>
      </c>
      <c r="C15" s="38" t="s">
        <v>4</v>
      </c>
    </row>
    <row r="16" spans="1:11" ht="15.75" customHeight="1" x14ac:dyDescent="0.15">
      <c r="B16" s="45">
        <v>2</v>
      </c>
      <c r="C16" s="38" t="s">
        <v>34</v>
      </c>
    </row>
    <row r="17" spans="1:9" ht="15.75" customHeight="1" x14ac:dyDescent="0.15">
      <c r="B17" s="45">
        <v>3</v>
      </c>
      <c r="C17" s="38" t="s">
        <v>35</v>
      </c>
    </row>
    <row r="18" spans="1:9" ht="15.75" customHeight="1" x14ac:dyDescent="0.15">
      <c r="B18" s="45">
        <v>4</v>
      </c>
      <c r="C18" s="38" t="s">
        <v>36</v>
      </c>
    </row>
    <row r="19" spans="1:9" ht="15.75" customHeight="1" x14ac:dyDescent="0.15">
      <c r="B19" s="45">
        <v>5</v>
      </c>
      <c r="C19" s="38" t="s">
        <v>37</v>
      </c>
    </row>
    <row r="20" spans="1:9" ht="19" thickBot="1" x14ac:dyDescent="0.25">
      <c r="B20" s="85"/>
      <c r="C20" s="85"/>
      <c r="D20" s="85"/>
      <c r="E20" s="85"/>
      <c r="F20" s="85"/>
      <c r="G20" s="85"/>
      <c r="H20" s="85"/>
    </row>
    <row r="21" spans="1:9" ht="14.25" customHeight="1" thickBot="1" x14ac:dyDescent="0.2">
      <c r="A21" s="41"/>
      <c r="B21" s="75" t="s">
        <v>30</v>
      </c>
      <c r="C21" s="76"/>
      <c r="D21" s="76"/>
      <c r="E21" s="76"/>
      <c r="F21" s="76"/>
      <c r="G21" s="76"/>
      <c r="H21" s="77"/>
    </row>
    <row r="22" spans="1:9" ht="14.25" customHeight="1" x14ac:dyDescent="0.15">
      <c r="A22" s="41"/>
      <c r="B22" s="78" t="s">
        <v>3</v>
      </c>
      <c r="C22" s="78"/>
      <c r="D22" s="78"/>
      <c r="E22" s="78"/>
      <c r="F22" s="78"/>
      <c r="G22" s="78"/>
      <c r="H22" s="78"/>
    </row>
    <row r="23" spans="1:9" ht="14.25" customHeight="1" x14ac:dyDescent="0.15">
      <c r="A23" s="41"/>
      <c r="B23" s="79" t="s">
        <v>4</v>
      </c>
      <c r="C23" s="79"/>
      <c r="D23" s="79"/>
      <c r="E23" s="79"/>
      <c r="F23" s="79"/>
      <c r="G23" s="79"/>
      <c r="H23" s="14" t="s">
        <v>45</v>
      </c>
      <c r="I23" s="41"/>
    </row>
    <row r="24" spans="1:9" ht="14.25" customHeight="1" x14ac:dyDescent="0.15">
      <c r="A24" s="41"/>
      <c r="B24" s="79" t="s">
        <v>29</v>
      </c>
      <c r="C24" s="79"/>
      <c r="D24" s="79"/>
      <c r="E24" s="79"/>
      <c r="F24" s="79"/>
      <c r="G24" s="79"/>
      <c r="H24" s="14">
        <v>150000</v>
      </c>
    </row>
    <row r="25" spans="1:9" ht="14.25" customHeight="1" x14ac:dyDescent="0.15">
      <c r="A25" s="41"/>
      <c r="B25" s="79" t="s">
        <v>39</v>
      </c>
      <c r="C25" s="79"/>
      <c r="D25" s="79"/>
      <c r="E25" s="79"/>
      <c r="F25" s="79"/>
      <c r="G25" s="79"/>
      <c r="H25" s="15">
        <v>1.25</v>
      </c>
    </row>
    <row r="26" spans="1:9" ht="14.25" customHeight="1" x14ac:dyDescent="0.15">
      <c r="A26" s="41"/>
      <c r="B26" s="79" t="s">
        <v>40</v>
      </c>
      <c r="C26" s="79"/>
      <c r="D26" s="79"/>
      <c r="E26" s="79"/>
      <c r="F26" s="79"/>
      <c r="G26" s="79"/>
      <c r="H26" s="15">
        <v>1</v>
      </c>
    </row>
    <row r="27" spans="1:9" ht="14.25" customHeight="1" thickBot="1" x14ac:dyDescent="0.2">
      <c r="A27" s="41"/>
      <c r="B27" s="80" t="s">
        <v>41</v>
      </c>
      <c r="C27" s="80"/>
      <c r="D27" s="80"/>
      <c r="E27" s="80"/>
      <c r="F27" s="80"/>
      <c r="G27" s="80"/>
      <c r="H27" s="16">
        <f>(H26/H25)*1000</f>
        <v>800</v>
      </c>
    </row>
    <row r="28" spans="1:9" ht="14.25" customHeight="1" thickBot="1" x14ac:dyDescent="0.2">
      <c r="A28" s="41"/>
      <c r="B28" s="75" t="s">
        <v>0</v>
      </c>
      <c r="C28" s="76"/>
      <c r="D28" s="76"/>
      <c r="E28" s="76"/>
      <c r="F28" s="76"/>
      <c r="G28" s="76"/>
      <c r="H28" s="77"/>
    </row>
    <row r="29" spans="1:9" ht="14.25" customHeight="1" x14ac:dyDescent="0.15">
      <c r="A29" s="41"/>
      <c r="B29" s="86" t="s">
        <v>1</v>
      </c>
      <c r="C29" s="86"/>
      <c r="D29" s="86"/>
      <c r="E29" s="86"/>
      <c r="F29" s="86"/>
      <c r="G29" s="86"/>
      <c r="H29" s="17" t="s">
        <v>59</v>
      </c>
    </row>
    <row r="30" spans="1:9" ht="14.25" customHeight="1" x14ac:dyDescent="0.15">
      <c r="A30" s="41"/>
      <c r="B30" s="87" t="s">
        <v>42</v>
      </c>
      <c r="C30" s="87"/>
      <c r="D30" s="87"/>
      <c r="E30" s="87"/>
      <c r="F30" s="87"/>
      <c r="G30" s="87"/>
      <c r="H30" s="18">
        <v>836</v>
      </c>
    </row>
    <row r="31" spans="1:9" ht="14.25" customHeight="1" x14ac:dyDescent="0.15">
      <c r="A31" s="41"/>
      <c r="B31" s="79" t="s">
        <v>31</v>
      </c>
      <c r="C31" s="79"/>
      <c r="D31" s="79"/>
      <c r="E31" s="79"/>
      <c r="F31" s="79"/>
      <c r="G31" s="79"/>
      <c r="H31" s="15">
        <v>4.38</v>
      </c>
    </row>
    <row r="32" spans="1:9" ht="14.25" customHeight="1" x14ac:dyDescent="0.15">
      <c r="A32" s="41"/>
      <c r="B32" s="87" t="s">
        <v>32</v>
      </c>
      <c r="C32" s="87"/>
      <c r="D32" s="87"/>
      <c r="E32" s="87"/>
      <c r="F32" s="87"/>
      <c r="G32" s="87"/>
      <c r="H32" s="19">
        <f>IF(H24&gt;=75000,10,40)</f>
        <v>10</v>
      </c>
    </row>
    <row r="33" spans="1:10" ht="14.25" customHeight="1" x14ac:dyDescent="0.15">
      <c r="A33" s="41"/>
      <c r="B33" s="90" t="s">
        <v>43</v>
      </c>
      <c r="C33" s="90"/>
      <c r="D33" s="90"/>
      <c r="E33" s="90"/>
      <c r="F33" s="90"/>
      <c r="G33" s="90"/>
      <c r="H33" s="20">
        <f>H31/H32*1000</f>
        <v>438</v>
      </c>
    </row>
    <row r="34" spans="1:10" ht="14.25" customHeight="1" x14ac:dyDescent="0.15">
      <c r="A34" s="41"/>
      <c r="B34" s="87" t="s">
        <v>46</v>
      </c>
      <c r="C34" s="87"/>
      <c r="D34" s="87"/>
      <c r="E34" s="87"/>
      <c r="F34" s="87"/>
      <c r="G34" s="87"/>
      <c r="H34" s="19">
        <f>IF(H25&gt;=1.1,10,20)</f>
        <v>10</v>
      </c>
    </row>
    <row r="35" spans="1:10" ht="14.25" customHeight="1" x14ac:dyDescent="0.15">
      <c r="A35" s="41"/>
      <c r="B35" s="90" t="s">
        <v>44</v>
      </c>
      <c r="C35" s="90"/>
      <c r="D35" s="90"/>
      <c r="E35" s="90"/>
      <c r="F35" s="90"/>
      <c r="G35" s="90"/>
      <c r="H35" s="21">
        <f>(H26/H24)*H34/(H31/H30)*H33</f>
        <v>5.5733333333333333</v>
      </c>
    </row>
    <row r="36" spans="1:10" x14ac:dyDescent="0.15">
      <c r="A36" s="41"/>
      <c r="B36" s="88"/>
      <c r="C36" s="88"/>
      <c r="D36" s="88"/>
      <c r="E36" s="89"/>
      <c r="F36" s="89"/>
      <c r="G36" s="88"/>
      <c r="H36" s="88"/>
    </row>
    <row r="37" spans="1:10" ht="15" thickBot="1" x14ac:dyDescent="0.2">
      <c r="A37" s="41"/>
      <c r="B37" s="88"/>
      <c r="C37" s="88"/>
      <c r="D37" s="88"/>
      <c r="E37" s="89"/>
      <c r="F37" s="89"/>
      <c r="G37" s="88"/>
      <c r="H37" s="88"/>
    </row>
    <row r="38" spans="1:10" ht="14.25" customHeight="1" thickBot="1" x14ac:dyDescent="0.2">
      <c r="A38" s="41"/>
      <c r="B38" s="72" t="s">
        <v>2</v>
      </c>
      <c r="C38" s="73"/>
      <c r="D38" s="73"/>
      <c r="E38" s="73"/>
      <c r="F38" s="73"/>
      <c r="G38" s="73"/>
      <c r="H38" s="74"/>
      <c r="J38" s="42"/>
    </row>
    <row r="39" spans="1:10" ht="48" customHeight="1" x14ac:dyDescent="0.15">
      <c r="A39" s="41"/>
      <c r="B39" s="83" t="s">
        <v>8</v>
      </c>
      <c r="C39" s="83"/>
      <c r="D39" s="83"/>
      <c r="E39" s="83" t="s">
        <v>28</v>
      </c>
      <c r="F39" s="83"/>
      <c r="G39" s="83" t="s">
        <v>38</v>
      </c>
      <c r="H39" s="83"/>
      <c r="J39" s="13"/>
    </row>
    <row r="40" spans="1:10" x14ac:dyDescent="0.15">
      <c r="A40" s="41"/>
      <c r="B40" s="82" t="s">
        <v>9</v>
      </c>
      <c r="C40" s="82"/>
      <c r="D40" s="82"/>
      <c r="E40" s="84">
        <v>12.4</v>
      </c>
      <c r="F40" s="84"/>
      <c r="G40" s="81">
        <v>150000</v>
      </c>
      <c r="H40" s="82"/>
      <c r="J40" s="12"/>
    </row>
    <row r="41" spans="1:10" x14ac:dyDescent="0.15">
      <c r="A41" s="41"/>
      <c r="B41" s="82" t="s">
        <v>10</v>
      </c>
      <c r="C41" s="82"/>
      <c r="D41" s="82"/>
      <c r="E41" s="84">
        <v>15</v>
      </c>
      <c r="F41" s="84"/>
      <c r="G41" s="81">
        <v>150000</v>
      </c>
      <c r="H41" s="82"/>
      <c r="J41" s="12"/>
    </row>
    <row r="42" spans="1:10" x14ac:dyDescent="0.15">
      <c r="A42" s="41"/>
      <c r="B42" s="82" t="s">
        <v>11</v>
      </c>
      <c r="C42" s="82"/>
      <c r="D42" s="82"/>
      <c r="E42" s="84">
        <v>13.6</v>
      </c>
      <c r="F42" s="84"/>
      <c r="G42" s="81">
        <v>156000</v>
      </c>
      <c r="H42" s="82"/>
      <c r="J42" s="12"/>
    </row>
    <row r="43" spans="1:10" x14ac:dyDescent="0.15">
      <c r="A43" s="41"/>
      <c r="B43" s="82" t="s">
        <v>12</v>
      </c>
      <c r="C43" s="82"/>
      <c r="D43" s="82"/>
      <c r="E43" s="84">
        <v>15</v>
      </c>
      <c r="F43" s="84"/>
      <c r="G43" s="81">
        <v>150000</v>
      </c>
      <c r="H43" s="82"/>
      <c r="J43" s="12"/>
    </row>
    <row r="44" spans="1:10" x14ac:dyDescent="0.15">
      <c r="A44" s="41"/>
      <c r="B44" s="82" t="s">
        <v>13</v>
      </c>
      <c r="C44" s="82"/>
      <c r="D44" s="82"/>
      <c r="E44" s="84">
        <v>13.6</v>
      </c>
      <c r="F44" s="84"/>
      <c r="G44" s="81">
        <v>146000</v>
      </c>
      <c r="H44" s="82"/>
      <c r="J44" s="12"/>
    </row>
    <row r="45" spans="1:10" x14ac:dyDescent="0.15">
      <c r="A45" s="41"/>
      <c r="B45" s="82" t="s">
        <v>14</v>
      </c>
      <c r="C45" s="82"/>
      <c r="D45" s="82"/>
      <c r="E45" s="84">
        <v>14</v>
      </c>
      <c r="F45" s="84"/>
      <c r="G45" s="81">
        <v>150000</v>
      </c>
      <c r="H45" s="82"/>
      <c r="J45" s="12"/>
    </row>
    <row r="46" spans="1:10" x14ac:dyDescent="0.15">
      <c r="A46" s="41"/>
      <c r="B46" s="82" t="s">
        <v>15</v>
      </c>
      <c r="C46" s="82"/>
      <c r="D46" s="82"/>
      <c r="E46" s="84">
        <v>13.5</v>
      </c>
      <c r="F46" s="84"/>
      <c r="G46" s="81">
        <v>150000</v>
      </c>
      <c r="H46" s="82"/>
      <c r="J46" s="12"/>
    </row>
    <row r="47" spans="1:10" x14ac:dyDescent="0.15">
      <c r="A47" s="41"/>
      <c r="B47" s="82" t="s">
        <v>16</v>
      </c>
      <c r="C47" s="82"/>
      <c r="D47" s="82"/>
      <c r="E47" s="84">
        <v>14</v>
      </c>
      <c r="F47" s="84"/>
      <c r="G47" s="81">
        <v>150000</v>
      </c>
      <c r="H47" s="82"/>
      <c r="I47" s="41"/>
      <c r="J47" s="12"/>
    </row>
    <row r="48" spans="1:10" x14ac:dyDescent="0.15">
      <c r="A48" s="41"/>
      <c r="B48" s="82" t="s">
        <v>17</v>
      </c>
      <c r="C48" s="82"/>
      <c r="D48" s="82"/>
      <c r="E48" s="84">
        <v>13.4</v>
      </c>
      <c r="F48" s="84"/>
      <c r="G48" s="81">
        <v>152000</v>
      </c>
      <c r="H48" s="82"/>
      <c r="J48" s="12"/>
    </row>
    <row r="49" spans="1:10" x14ac:dyDescent="0.15">
      <c r="A49" s="41"/>
      <c r="B49" s="82" t="s">
        <v>18</v>
      </c>
      <c r="C49" s="82"/>
      <c r="D49" s="82"/>
      <c r="E49" s="84">
        <v>12.6</v>
      </c>
      <c r="F49" s="84"/>
      <c r="G49" s="81">
        <v>160000</v>
      </c>
      <c r="H49" s="82"/>
      <c r="J49" s="12"/>
    </row>
    <row r="50" spans="1:10" x14ac:dyDescent="0.15">
      <c r="A50" s="41"/>
      <c r="B50" s="82" t="s">
        <v>19</v>
      </c>
      <c r="C50" s="82"/>
      <c r="D50" s="82"/>
      <c r="E50" s="84">
        <v>15.3</v>
      </c>
      <c r="F50" s="84"/>
      <c r="G50" s="81">
        <v>190000</v>
      </c>
      <c r="H50" s="82"/>
      <c r="J50" s="12"/>
    </row>
    <row r="51" spans="1:10" x14ac:dyDescent="0.15">
      <c r="A51" s="41"/>
      <c r="B51" s="82" t="s">
        <v>20</v>
      </c>
      <c r="C51" s="82"/>
      <c r="D51" s="82"/>
      <c r="E51" s="84">
        <v>11.8</v>
      </c>
      <c r="F51" s="84"/>
      <c r="G51" s="81">
        <v>840000</v>
      </c>
      <c r="H51" s="82"/>
      <c r="J51" s="12"/>
    </row>
    <row r="52" spans="1:10" x14ac:dyDescent="0.15">
      <c r="A52" s="41"/>
      <c r="B52" s="82" t="s">
        <v>5</v>
      </c>
      <c r="C52" s="82"/>
      <c r="D52" s="82"/>
      <c r="E52" s="84">
        <v>12.76</v>
      </c>
      <c r="F52" s="84"/>
      <c r="G52" s="81">
        <v>180000</v>
      </c>
      <c r="H52" s="82"/>
      <c r="J52" s="12"/>
    </row>
    <row r="53" spans="1:10" x14ac:dyDescent="0.15">
      <c r="A53" s="41"/>
      <c r="B53" s="82" t="s">
        <v>21</v>
      </c>
      <c r="C53" s="82"/>
      <c r="D53" s="82"/>
      <c r="E53" s="84">
        <v>24.2</v>
      </c>
      <c r="F53" s="84"/>
      <c r="G53" s="81">
        <v>53000</v>
      </c>
      <c r="H53" s="82"/>
      <c r="J53" s="12"/>
    </row>
    <row r="54" spans="1:10" x14ac:dyDescent="0.15">
      <c r="A54" s="41"/>
      <c r="B54" s="82" t="s">
        <v>22</v>
      </c>
      <c r="C54" s="82"/>
      <c r="D54" s="82"/>
      <c r="E54" s="84">
        <v>6.7</v>
      </c>
      <c r="F54" s="84"/>
      <c r="G54" s="81">
        <v>66000</v>
      </c>
      <c r="H54" s="82"/>
      <c r="J54" s="12"/>
    </row>
    <row r="55" spans="1:10" x14ac:dyDescent="0.15">
      <c r="A55" s="41"/>
      <c r="B55" s="82" t="s">
        <v>23</v>
      </c>
      <c r="C55" s="82"/>
      <c r="D55" s="82"/>
      <c r="E55" s="84">
        <v>20.2</v>
      </c>
      <c r="F55" s="84"/>
      <c r="G55" s="81">
        <v>25000</v>
      </c>
      <c r="H55" s="82"/>
      <c r="J55" s="12"/>
    </row>
    <row r="56" spans="1:10" x14ac:dyDescent="0.15">
      <c r="A56" s="41"/>
      <c r="B56" s="82" t="s">
        <v>24</v>
      </c>
      <c r="C56" s="82"/>
      <c r="D56" s="82"/>
      <c r="E56" s="84">
        <v>7.9</v>
      </c>
      <c r="F56" s="84"/>
      <c r="G56" s="81">
        <v>44000</v>
      </c>
      <c r="H56" s="82"/>
      <c r="J56" s="12"/>
    </row>
    <row r="57" spans="1:10" x14ac:dyDescent="0.15">
      <c r="B57" s="82" t="s">
        <v>25</v>
      </c>
      <c r="C57" s="82"/>
      <c r="D57" s="82"/>
      <c r="E57" s="84">
        <v>16</v>
      </c>
      <c r="F57" s="84"/>
      <c r="G57" s="81">
        <v>24000</v>
      </c>
      <c r="H57" s="82"/>
      <c r="J57" s="12"/>
    </row>
    <row r="58" spans="1:10" x14ac:dyDescent="0.15">
      <c r="B58" s="22"/>
      <c r="C58" s="22"/>
      <c r="D58" s="22"/>
      <c r="E58" s="22"/>
      <c r="F58" s="22"/>
      <c r="G58" s="22"/>
      <c r="H58" s="22"/>
    </row>
    <row r="59" spans="1:10" x14ac:dyDescent="0.15">
      <c r="B59" s="22"/>
      <c r="C59" s="22"/>
      <c r="D59" s="22"/>
      <c r="E59" s="22"/>
      <c r="F59" s="22"/>
      <c r="G59" s="22"/>
      <c r="H59" s="22"/>
    </row>
  </sheetData>
  <mergeCells count="83">
    <mergeCell ref="B21:H21"/>
    <mergeCell ref="B33:G33"/>
    <mergeCell ref="B34:G34"/>
    <mergeCell ref="B32:G32"/>
    <mergeCell ref="B35:G35"/>
    <mergeCell ref="E37:F37"/>
    <mergeCell ref="G37:H37"/>
    <mergeCell ref="B36:D36"/>
    <mergeCell ref="E36:F36"/>
    <mergeCell ref="G36:H36"/>
    <mergeCell ref="B42:D42"/>
    <mergeCell ref="E42:F42"/>
    <mergeCell ref="B43:D43"/>
    <mergeCell ref="E43:F43"/>
    <mergeCell ref="B44:D44"/>
    <mergeCell ref="E44:F44"/>
    <mergeCell ref="G57:H57"/>
    <mergeCell ref="B56:D56"/>
    <mergeCell ref="E56:F56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G56:H56"/>
    <mergeCell ref="G55:H55"/>
    <mergeCell ref="B45:D45"/>
    <mergeCell ref="E45:F45"/>
    <mergeCell ref="B46:D46"/>
    <mergeCell ref="E46:F46"/>
    <mergeCell ref="B57:D57"/>
    <mergeCell ref="E57:F57"/>
    <mergeCell ref="B47:D47"/>
    <mergeCell ref="E47:F47"/>
    <mergeCell ref="B48:D48"/>
    <mergeCell ref="E48:F48"/>
    <mergeCell ref="B49:D49"/>
    <mergeCell ref="E49:F49"/>
    <mergeCell ref="B50:D50"/>
    <mergeCell ref="E50:F50"/>
    <mergeCell ref="G44:H44"/>
    <mergeCell ref="G43:H43"/>
    <mergeCell ref="G42:H42"/>
    <mergeCell ref="G54:H54"/>
    <mergeCell ref="G47:H47"/>
    <mergeCell ref="G46:H46"/>
    <mergeCell ref="G53:H53"/>
    <mergeCell ref="G52:H52"/>
    <mergeCell ref="G51:H51"/>
    <mergeCell ref="G45:H45"/>
    <mergeCell ref="G50:H50"/>
    <mergeCell ref="G49:H49"/>
    <mergeCell ref="G48:H48"/>
    <mergeCell ref="G41:H41"/>
    <mergeCell ref="G40:H40"/>
    <mergeCell ref="G39:H39"/>
    <mergeCell ref="B39:D39"/>
    <mergeCell ref="E39:F39"/>
    <mergeCell ref="B40:D40"/>
    <mergeCell ref="E40:F40"/>
    <mergeCell ref="B41:D41"/>
    <mergeCell ref="E41:F41"/>
    <mergeCell ref="I6:K7"/>
    <mergeCell ref="B2:F3"/>
    <mergeCell ref="B5:G7"/>
    <mergeCell ref="B38:H38"/>
    <mergeCell ref="B28:H28"/>
    <mergeCell ref="B22:H22"/>
    <mergeCell ref="B23:G23"/>
    <mergeCell ref="B24:G24"/>
    <mergeCell ref="B25:G25"/>
    <mergeCell ref="B26:G26"/>
    <mergeCell ref="B27:G27"/>
    <mergeCell ref="B20:H20"/>
    <mergeCell ref="B31:G31"/>
    <mergeCell ref="B29:G29"/>
    <mergeCell ref="B30:G30"/>
    <mergeCell ref="B37:D37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C4C4C"/>
    <pageSetUpPr fitToPage="1"/>
  </sheetPr>
  <dimension ref="A2:M55"/>
  <sheetViews>
    <sheetView showGridLines="0" showRowColHeaders="0" zoomScaleNormal="100" workbookViewId="0">
      <selection activeCell="H23" sqref="H23"/>
    </sheetView>
  </sheetViews>
  <sheetFormatPr baseColWidth="10" defaultColWidth="8.83203125" defaultRowHeight="14" x14ac:dyDescent="0.15"/>
  <cols>
    <col min="1" max="7" width="8.83203125" style="38"/>
    <col min="8" max="8" width="10.6640625" style="38" customWidth="1"/>
    <col min="9" max="9" width="8.83203125" style="38"/>
    <col min="10" max="10" width="3.33203125" style="38" customWidth="1"/>
    <col min="11" max="11" width="12.6640625" style="38" customWidth="1"/>
    <col min="12" max="16384" width="8.83203125" style="38"/>
  </cols>
  <sheetData>
    <row r="2" spans="1:13" x14ac:dyDescent="0.15">
      <c r="J2" s="39"/>
      <c r="K2" s="39"/>
      <c r="L2" s="46"/>
      <c r="M2" s="46"/>
    </row>
    <row r="3" spans="1:13" x14ac:dyDescent="0.15">
      <c r="B3" s="70" t="s">
        <v>76</v>
      </c>
      <c r="C3" s="71"/>
      <c r="D3" s="71"/>
      <c r="E3" s="71"/>
      <c r="F3" s="71"/>
      <c r="L3" s="47"/>
      <c r="M3" s="47"/>
    </row>
    <row r="4" spans="1:13" x14ac:dyDescent="0.15">
      <c r="B4" s="71"/>
      <c r="C4" s="71"/>
      <c r="D4" s="71"/>
      <c r="E4" s="71"/>
      <c r="F4" s="71"/>
    </row>
    <row r="5" spans="1:13" ht="20" customHeight="1" x14ac:dyDescent="0.15">
      <c r="B5" s="71"/>
      <c r="C5" s="71"/>
      <c r="D5" s="71"/>
      <c r="E5" s="71"/>
      <c r="F5" s="71"/>
    </row>
    <row r="6" spans="1:13" x14ac:dyDescent="0.15">
      <c r="B6" s="70" t="s">
        <v>72</v>
      </c>
      <c r="C6" s="93"/>
      <c r="D6" s="93"/>
      <c r="E6" s="93"/>
      <c r="F6" s="93"/>
      <c r="G6" s="93"/>
      <c r="I6" s="91" t="s">
        <v>70</v>
      </c>
      <c r="J6" s="92"/>
      <c r="K6" s="92"/>
    </row>
    <row r="7" spans="1:13" ht="35" customHeight="1" x14ac:dyDescent="0.3">
      <c r="A7" s="3"/>
      <c r="B7" s="93"/>
      <c r="C7" s="93"/>
      <c r="D7" s="93"/>
      <c r="E7" s="93"/>
      <c r="F7" s="93"/>
      <c r="G7" s="93"/>
      <c r="I7" s="92"/>
      <c r="J7" s="92"/>
      <c r="K7" s="92"/>
    </row>
    <row r="9" spans="1:13" x14ac:dyDescent="0.15">
      <c r="B9" s="65" t="s">
        <v>60</v>
      </c>
    </row>
    <row r="10" spans="1:13" x14ac:dyDescent="0.15">
      <c r="B10" s="8"/>
      <c r="C10" s="8"/>
      <c r="I10" s="6"/>
    </row>
    <row r="11" spans="1:13" x14ac:dyDescent="0.15">
      <c r="B11" s="5"/>
      <c r="C11" s="4"/>
      <c r="I11" s="7"/>
    </row>
    <row r="12" spans="1:13" ht="20" x14ac:dyDescent="0.2">
      <c r="B12" s="67" t="s">
        <v>74</v>
      </c>
      <c r="C12" s="4"/>
      <c r="I12" s="7"/>
    </row>
    <row r="13" spans="1:13" x14ac:dyDescent="0.15">
      <c r="B13" s="5"/>
      <c r="C13" s="4"/>
      <c r="I13" s="7"/>
    </row>
    <row r="14" spans="1:13" s="48" customFormat="1" ht="15.75" customHeight="1" x14ac:dyDescent="0.2">
      <c r="B14" s="50" t="s">
        <v>33</v>
      </c>
      <c r="C14" s="51" t="s">
        <v>61</v>
      </c>
      <c r="D14" s="52"/>
      <c r="E14" s="52"/>
      <c r="F14" s="52"/>
      <c r="G14" s="52"/>
      <c r="H14" s="52"/>
      <c r="I14" s="53"/>
    </row>
    <row r="15" spans="1:13" s="48" customFormat="1" ht="15.75" customHeight="1" x14ac:dyDescent="0.2">
      <c r="B15" s="54">
        <v>1</v>
      </c>
      <c r="C15" s="52" t="s">
        <v>4</v>
      </c>
      <c r="D15" s="52"/>
      <c r="E15" s="52"/>
      <c r="F15" s="52"/>
      <c r="G15" s="52"/>
      <c r="H15" s="52"/>
      <c r="I15" s="53"/>
    </row>
    <row r="16" spans="1:13" s="48" customFormat="1" ht="15.75" customHeight="1" x14ac:dyDescent="0.2">
      <c r="B16" s="54">
        <v>2</v>
      </c>
      <c r="C16" s="52" t="s">
        <v>47</v>
      </c>
      <c r="D16" s="52"/>
      <c r="E16" s="52"/>
      <c r="F16" s="52"/>
      <c r="G16" s="52"/>
      <c r="H16" s="52"/>
      <c r="I16" s="53"/>
    </row>
    <row r="17" spans="2:9" s="48" customFormat="1" ht="15.75" customHeight="1" x14ac:dyDescent="0.2">
      <c r="B17" s="54">
        <v>3</v>
      </c>
      <c r="C17" s="52" t="s">
        <v>52</v>
      </c>
      <c r="D17" s="52"/>
      <c r="E17" s="52"/>
      <c r="F17" s="52"/>
      <c r="G17" s="52"/>
      <c r="H17" s="52"/>
      <c r="I17" s="53"/>
    </row>
    <row r="18" spans="2:9" s="48" customFormat="1" ht="15.75" customHeight="1" x14ac:dyDescent="0.2">
      <c r="B18" s="54">
        <v>4</v>
      </c>
      <c r="C18" s="52" t="s">
        <v>67</v>
      </c>
      <c r="D18" s="52"/>
      <c r="E18" s="52"/>
      <c r="F18" s="52"/>
      <c r="G18" s="52"/>
      <c r="H18" s="52"/>
      <c r="I18" s="53"/>
    </row>
    <row r="19" spans="2:9" s="48" customFormat="1" ht="15.75" customHeight="1" x14ac:dyDescent="0.2">
      <c r="B19" s="54">
        <v>5</v>
      </c>
      <c r="C19" s="52" t="s">
        <v>68</v>
      </c>
      <c r="D19" s="52"/>
      <c r="E19" s="52"/>
      <c r="F19" s="52"/>
      <c r="G19" s="52"/>
      <c r="H19" s="52"/>
      <c r="I19" s="53"/>
    </row>
    <row r="20" spans="2:9" s="48" customFormat="1" ht="15.75" customHeight="1" x14ac:dyDescent="0.2">
      <c r="B20" s="54">
        <v>6</v>
      </c>
      <c r="C20" s="52" t="s">
        <v>53</v>
      </c>
      <c r="D20" s="52"/>
      <c r="E20" s="52"/>
      <c r="F20" s="52"/>
      <c r="G20" s="52"/>
      <c r="H20" s="52"/>
      <c r="I20" s="52"/>
    </row>
    <row r="21" spans="2:9" ht="15" thickBot="1" x14ac:dyDescent="0.2">
      <c r="I21" s="4"/>
    </row>
    <row r="22" spans="2:9" s="4" customFormat="1" ht="14.25" customHeight="1" thickBot="1" x14ac:dyDescent="0.2">
      <c r="B22" s="72" t="s">
        <v>50</v>
      </c>
      <c r="C22" s="73"/>
      <c r="D22" s="73"/>
      <c r="E22" s="73"/>
      <c r="F22" s="73"/>
      <c r="G22" s="73"/>
      <c r="H22" s="74"/>
    </row>
    <row r="23" spans="2:9" s="4" customFormat="1" ht="14.25" customHeight="1" x14ac:dyDescent="0.15">
      <c r="B23" s="95" t="s">
        <v>4</v>
      </c>
      <c r="C23" s="95"/>
      <c r="D23" s="95"/>
      <c r="E23" s="95"/>
      <c r="F23" s="95"/>
      <c r="G23" s="95"/>
      <c r="H23" s="23" t="s">
        <v>45</v>
      </c>
      <c r="I23" s="49"/>
    </row>
    <row r="24" spans="2:9" s="4" customFormat="1" ht="14.25" customHeight="1" x14ac:dyDescent="0.15">
      <c r="B24" s="96" t="s">
        <v>29</v>
      </c>
      <c r="C24" s="96"/>
      <c r="D24" s="96"/>
      <c r="E24" s="96"/>
      <c r="F24" s="96"/>
      <c r="G24" s="96"/>
      <c r="H24" s="24">
        <v>150000</v>
      </c>
    </row>
    <row r="25" spans="2:9" s="4" customFormat="1" ht="14.25" customHeight="1" x14ac:dyDescent="0.15">
      <c r="B25" s="96" t="s">
        <v>48</v>
      </c>
      <c r="C25" s="96"/>
      <c r="D25" s="96"/>
      <c r="E25" s="96"/>
      <c r="F25" s="96"/>
      <c r="G25" s="96"/>
      <c r="H25" s="25">
        <v>95</v>
      </c>
    </row>
    <row r="26" spans="2:9" s="4" customFormat="1" ht="14.25" customHeight="1" x14ac:dyDescent="0.15">
      <c r="B26" s="96" t="s">
        <v>62</v>
      </c>
      <c r="C26" s="96"/>
      <c r="D26" s="96"/>
      <c r="E26" s="96"/>
      <c r="F26" s="96"/>
      <c r="G26" s="96"/>
      <c r="H26" s="26">
        <v>1.3819999999999999</v>
      </c>
    </row>
    <row r="27" spans="2:9" s="4" customFormat="1" ht="14.25" customHeight="1" x14ac:dyDescent="0.15">
      <c r="B27" s="96" t="s">
        <v>63</v>
      </c>
      <c r="C27" s="96"/>
      <c r="D27" s="96"/>
      <c r="E27" s="96"/>
      <c r="F27" s="96"/>
      <c r="G27" s="96"/>
      <c r="H27" s="26">
        <v>0.88500000000000001</v>
      </c>
    </row>
    <row r="28" spans="2:9" s="4" customFormat="1" ht="14.25" customHeight="1" x14ac:dyDescent="0.15">
      <c r="B28" s="96" t="s">
        <v>64</v>
      </c>
      <c r="C28" s="96"/>
      <c r="D28" s="96"/>
      <c r="E28" s="96"/>
      <c r="F28" s="96"/>
      <c r="G28" s="96"/>
      <c r="H28" s="27">
        <v>14</v>
      </c>
    </row>
    <row r="29" spans="2:9" s="4" customFormat="1" ht="14.25" customHeight="1" x14ac:dyDescent="0.15">
      <c r="B29" s="97" t="s">
        <v>65</v>
      </c>
      <c r="C29" s="97"/>
      <c r="D29" s="97"/>
      <c r="E29" s="97"/>
      <c r="F29" s="97"/>
      <c r="G29" s="97"/>
      <c r="H29" s="28">
        <f>H26-(H27*0.23)</f>
        <v>1.1784499999999998</v>
      </c>
      <c r="I29" s="49"/>
    </row>
    <row r="30" spans="2:9" s="4" customFormat="1" ht="14.25" customHeight="1" x14ac:dyDescent="0.15">
      <c r="B30" s="97" t="s">
        <v>49</v>
      </c>
      <c r="C30" s="97"/>
      <c r="D30" s="97"/>
      <c r="E30" s="97"/>
      <c r="F30" s="97"/>
      <c r="G30" s="97"/>
      <c r="H30" s="29">
        <f>(H29/(H28/10)*(H25))</f>
        <v>79.966249999999988</v>
      </c>
    </row>
    <row r="31" spans="2:9" s="4" customFormat="1" ht="14.25" customHeight="1" x14ac:dyDescent="0.15">
      <c r="B31" s="97" t="s">
        <v>6</v>
      </c>
      <c r="C31" s="97"/>
      <c r="D31" s="97"/>
      <c r="E31" s="97"/>
      <c r="F31" s="97"/>
      <c r="G31" s="97"/>
      <c r="H31" s="30">
        <f>H29/(H28/10)</f>
        <v>0.84174999999999989</v>
      </c>
    </row>
    <row r="32" spans="2:9" s="4" customFormat="1" ht="14.25" customHeight="1" x14ac:dyDescent="0.15">
      <c r="B32" s="98" t="s">
        <v>51</v>
      </c>
      <c r="C32" s="98"/>
      <c r="D32" s="98"/>
      <c r="E32" s="98"/>
      <c r="F32" s="98"/>
      <c r="G32" s="98"/>
      <c r="H32" s="31">
        <f>(H27/29)/(H31)*(H24)/1000</f>
        <v>5.4381778519709547</v>
      </c>
    </row>
    <row r="33" spans="2:8" x14ac:dyDescent="0.15">
      <c r="B33" s="22"/>
      <c r="C33" s="22"/>
      <c r="D33" s="22"/>
      <c r="E33" s="22"/>
      <c r="F33" s="22"/>
      <c r="G33" s="22"/>
      <c r="H33" s="22"/>
    </row>
    <row r="34" spans="2:8" ht="15" thickBot="1" x14ac:dyDescent="0.2">
      <c r="B34" s="22"/>
      <c r="C34" s="22"/>
      <c r="D34" s="22"/>
      <c r="E34" s="22"/>
      <c r="F34" s="22"/>
      <c r="G34" s="22"/>
      <c r="H34" s="22"/>
    </row>
    <row r="35" spans="2:8" s="4" customFormat="1" ht="14.25" customHeight="1" thickBot="1" x14ac:dyDescent="0.2">
      <c r="B35" s="72" t="s">
        <v>2</v>
      </c>
      <c r="C35" s="73"/>
      <c r="D35" s="73"/>
      <c r="E35" s="73"/>
      <c r="F35" s="73"/>
      <c r="G35" s="73"/>
      <c r="H35" s="74"/>
    </row>
    <row r="36" spans="2:8" ht="46.5" customHeight="1" x14ac:dyDescent="0.15">
      <c r="B36" s="83" t="s">
        <v>8</v>
      </c>
      <c r="C36" s="83"/>
      <c r="D36" s="83"/>
      <c r="E36" s="94" t="s">
        <v>27</v>
      </c>
      <c r="F36" s="94"/>
      <c r="G36" s="83" t="s">
        <v>38</v>
      </c>
      <c r="H36" s="83"/>
    </row>
    <row r="37" spans="2:8" ht="15" customHeight="1" x14ac:dyDescent="0.15">
      <c r="B37" s="82" t="s">
        <v>9</v>
      </c>
      <c r="C37" s="82"/>
      <c r="D37" s="82"/>
      <c r="E37" s="84">
        <v>12.4</v>
      </c>
      <c r="F37" s="84"/>
      <c r="G37" s="81">
        <v>150000</v>
      </c>
      <c r="H37" s="82"/>
    </row>
    <row r="38" spans="2:8" ht="15" customHeight="1" x14ac:dyDescent="0.15">
      <c r="B38" s="82" t="s">
        <v>10</v>
      </c>
      <c r="C38" s="82"/>
      <c r="D38" s="82"/>
      <c r="E38" s="84">
        <v>15</v>
      </c>
      <c r="F38" s="84"/>
      <c r="G38" s="81">
        <v>150000</v>
      </c>
      <c r="H38" s="82"/>
    </row>
    <row r="39" spans="2:8" ht="15" customHeight="1" x14ac:dyDescent="0.15">
      <c r="B39" s="82" t="s">
        <v>11</v>
      </c>
      <c r="C39" s="82"/>
      <c r="D39" s="82"/>
      <c r="E39" s="84">
        <v>13.6</v>
      </c>
      <c r="F39" s="84"/>
      <c r="G39" s="81">
        <v>156000</v>
      </c>
      <c r="H39" s="82"/>
    </row>
    <row r="40" spans="2:8" ht="15" customHeight="1" x14ac:dyDescent="0.15">
      <c r="B40" s="82" t="s">
        <v>12</v>
      </c>
      <c r="C40" s="82"/>
      <c r="D40" s="82"/>
      <c r="E40" s="84">
        <v>15</v>
      </c>
      <c r="F40" s="84"/>
      <c r="G40" s="81">
        <v>150000</v>
      </c>
      <c r="H40" s="82"/>
    </row>
    <row r="41" spans="2:8" ht="15" customHeight="1" x14ac:dyDescent="0.15">
      <c r="B41" s="82" t="s">
        <v>13</v>
      </c>
      <c r="C41" s="82"/>
      <c r="D41" s="82"/>
      <c r="E41" s="84">
        <v>13.6</v>
      </c>
      <c r="F41" s="84"/>
      <c r="G41" s="81">
        <v>146000</v>
      </c>
      <c r="H41" s="82"/>
    </row>
    <row r="42" spans="2:8" ht="15" customHeight="1" x14ac:dyDescent="0.15">
      <c r="B42" s="82" t="s">
        <v>14</v>
      </c>
      <c r="C42" s="82"/>
      <c r="D42" s="82"/>
      <c r="E42" s="84">
        <v>14</v>
      </c>
      <c r="F42" s="84"/>
      <c r="G42" s="81">
        <v>150000</v>
      </c>
      <c r="H42" s="82"/>
    </row>
    <row r="43" spans="2:8" ht="15" customHeight="1" x14ac:dyDescent="0.15">
      <c r="B43" s="82" t="s">
        <v>15</v>
      </c>
      <c r="C43" s="82"/>
      <c r="D43" s="82"/>
      <c r="E43" s="84">
        <v>13.5</v>
      </c>
      <c r="F43" s="84"/>
      <c r="G43" s="81">
        <v>150000</v>
      </c>
      <c r="H43" s="82"/>
    </row>
    <row r="44" spans="2:8" ht="15" customHeight="1" x14ac:dyDescent="0.15">
      <c r="B44" s="82" t="s">
        <v>16</v>
      </c>
      <c r="C44" s="82"/>
      <c r="D44" s="82"/>
      <c r="E44" s="84">
        <v>14</v>
      </c>
      <c r="F44" s="84"/>
      <c r="G44" s="81">
        <v>150000</v>
      </c>
      <c r="H44" s="82"/>
    </row>
    <row r="45" spans="2:8" ht="15" customHeight="1" x14ac:dyDescent="0.15">
      <c r="B45" s="82" t="s">
        <v>17</v>
      </c>
      <c r="C45" s="82"/>
      <c r="D45" s="82"/>
      <c r="E45" s="84">
        <v>13.4</v>
      </c>
      <c r="F45" s="84"/>
      <c r="G45" s="81">
        <v>152000</v>
      </c>
      <c r="H45" s="82"/>
    </row>
    <row r="46" spans="2:8" ht="15" customHeight="1" x14ac:dyDescent="0.15">
      <c r="B46" s="82" t="s">
        <v>18</v>
      </c>
      <c r="C46" s="82"/>
      <c r="D46" s="82"/>
      <c r="E46" s="84">
        <v>12.6</v>
      </c>
      <c r="F46" s="84"/>
      <c r="G46" s="81">
        <v>160000</v>
      </c>
      <c r="H46" s="82"/>
    </row>
    <row r="47" spans="2:8" ht="15" customHeight="1" x14ac:dyDescent="0.15">
      <c r="B47" s="82" t="s">
        <v>19</v>
      </c>
      <c r="C47" s="82"/>
      <c r="D47" s="82"/>
      <c r="E47" s="84">
        <v>15.3</v>
      </c>
      <c r="F47" s="84"/>
      <c r="G47" s="81">
        <v>190000</v>
      </c>
      <c r="H47" s="82"/>
    </row>
    <row r="48" spans="2:8" ht="15" customHeight="1" x14ac:dyDescent="0.15">
      <c r="B48" s="82" t="s">
        <v>20</v>
      </c>
      <c r="C48" s="82"/>
      <c r="D48" s="82"/>
      <c r="E48" s="84">
        <v>11.8</v>
      </c>
      <c r="F48" s="84"/>
      <c r="G48" s="81">
        <v>840000</v>
      </c>
      <c r="H48" s="82"/>
    </row>
    <row r="49" spans="2:8" ht="15" customHeight="1" x14ac:dyDescent="0.15">
      <c r="B49" s="82" t="s">
        <v>5</v>
      </c>
      <c r="C49" s="82"/>
      <c r="D49" s="82"/>
      <c r="E49" s="84">
        <v>12.76</v>
      </c>
      <c r="F49" s="84"/>
      <c r="G49" s="81">
        <v>180000</v>
      </c>
      <c r="H49" s="82"/>
    </row>
    <row r="50" spans="2:8" ht="15" customHeight="1" x14ac:dyDescent="0.15">
      <c r="B50" s="82" t="s">
        <v>21</v>
      </c>
      <c r="C50" s="82"/>
      <c r="D50" s="82"/>
      <c r="E50" s="84">
        <v>24.2</v>
      </c>
      <c r="F50" s="84"/>
      <c r="G50" s="81">
        <v>53000</v>
      </c>
      <c r="H50" s="82"/>
    </row>
    <row r="51" spans="2:8" ht="15" customHeight="1" x14ac:dyDescent="0.15">
      <c r="B51" s="82" t="s">
        <v>22</v>
      </c>
      <c r="C51" s="82"/>
      <c r="D51" s="82"/>
      <c r="E51" s="84">
        <v>6.7</v>
      </c>
      <c r="F51" s="84"/>
      <c r="G51" s="81">
        <v>66000</v>
      </c>
      <c r="H51" s="82"/>
    </row>
    <row r="52" spans="2:8" ht="15" customHeight="1" x14ac:dyDescent="0.15">
      <c r="B52" s="82" t="s">
        <v>23</v>
      </c>
      <c r="C52" s="82"/>
      <c r="D52" s="82"/>
      <c r="E52" s="84">
        <v>20.2</v>
      </c>
      <c r="F52" s="84"/>
      <c r="G52" s="81">
        <v>25000</v>
      </c>
      <c r="H52" s="82"/>
    </row>
    <row r="53" spans="2:8" ht="15" customHeight="1" x14ac:dyDescent="0.15">
      <c r="B53" s="82" t="s">
        <v>24</v>
      </c>
      <c r="C53" s="82"/>
      <c r="D53" s="82"/>
      <c r="E53" s="84">
        <v>7.9</v>
      </c>
      <c r="F53" s="84"/>
      <c r="G53" s="81">
        <v>44000</v>
      </c>
      <c r="H53" s="82"/>
    </row>
    <row r="54" spans="2:8" ht="15" customHeight="1" x14ac:dyDescent="0.15">
      <c r="B54" s="82" t="s">
        <v>25</v>
      </c>
      <c r="C54" s="82"/>
      <c r="D54" s="82"/>
      <c r="E54" s="84">
        <v>16</v>
      </c>
      <c r="F54" s="84"/>
      <c r="G54" s="81">
        <v>24000</v>
      </c>
      <c r="H54" s="82"/>
    </row>
    <row r="55" spans="2:8" x14ac:dyDescent="0.15">
      <c r="B55" s="22"/>
      <c r="C55" s="22"/>
      <c r="D55" s="22"/>
      <c r="E55" s="22"/>
      <c r="F55" s="22"/>
      <c r="G55" s="22"/>
      <c r="H55" s="22"/>
    </row>
  </sheetData>
  <mergeCells count="72">
    <mergeCell ref="B35:H35"/>
    <mergeCell ref="B22:H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B44:D44"/>
    <mergeCell ref="E44:F44"/>
    <mergeCell ref="G44:H44"/>
    <mergeCell ref="B45:D45"/>
    <mergeCell ref="E45:F45"/>
    <mergeCell ref="G45:H45"/>
    <mergeCell ref="B46:D46"/>
    <mergeCell ref="E46:F46"/>
    <mergeCell ref="G46:H46"/>
    <mergeCell ref="B47:D47"/>
    <mergeCell ref="E47:F47"/>
    <mergeCell ref="G47:H47"/>
    <mergeCell ref="E51:F51"/>
    <mergeCell ref="G51:H51"/>
    <mergeCell ref="B48:D48"/>
    <mergeCell ref="E48:F48"/>
    <mergeCell ref="G48:H48"/>
    <mergeCell ref="B49:D49"/>
    <mergeCell ref="E49:F49"/>
    <mergeCell ref="G49:H49"/>
    <mergeCell ref="I6:K7"/>
    <mergeCell ref="B3:F5"/>
    <mergeCell ref="B6:G7"/>
    <mergeCell ref="B54:D54"/>
    <mergeCell ref="E54:F54"/>
    <mergeCell ref="G54:H54"/>
    <mergeCell ref="B52:D52"/>
    <mergeCell ref="E52:F52"/>
    <mergeCell ref="G52:H52"/>
    <mergeCell ref="B53:D53"/>
    <mergeCell ref="E53:F53"/>
    <mergeCell ref="G53:H53"/>
    <mergeCell ref="B50:D50"/>
    <mergeCell ref="E50:F50"/>
    <mergeCell ref="G50:H50"/>
    <mergeCell ref="B51:D51"/>
  </mergeCells>
  <pageMargins left="0.7" right="0.7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89BD7"/>
    <pageSetUpPr fitToPage="1"/>
  </sheetPr>
  <dimension ref="A2:L33"/>
  <sheetViews>
    <sheetView showGridLines="0" showRowColHeaders="0" zoomScaleNormal="140" workbookViewId="0">
      <selection activeCell="H24" sqref="H24"/>
    </sheetView>
  </sheetViews>
  <sheetFormatPr baseColWidth="10" defaultColWidth="8.83203125" defaultRowHeight="14" x14ac:dyDescent="0.15"/>
  <cols>
    <col min="1" max="7" width="8.83203125" style="38"/>
    <col min="8" max="8" width="10.6640625" style="38" customWidth="1"/>
    <col min="9" max="9" width="29.83203125" style="55" customWidth="1"/>
    <col min="10" max="11" width="9.1640625" style="55" customWidth="1"/>
    <col min="12" max="12" width="9.1640625" style="55"/>
    <col min="13" max="16384" width="8.83203125" style="38"/>
  </cols>
  <sheetData>
    <row r="2" spans="1:12" x14ac:dyDescent="0.15">
      <c r="B2" s="70" t="s">
        <v>77</v>
      </c>
      <c r="C2" s="71"/>
      <c r="D2" s="71"/>
      <c r="E2" s="71"/>
      <c r="F2" s="71"/>
      <c r="I2" s="39"/>
    </row>
    <row r="3" spans="1:12" x14ac:dyDescent="0.15">
      <c r="B3" s="71"/>
      <c r="C3" s="71"/>
      <c r="D3" s="71"/>
      <c r="E3" s="71"/>
      <c r="F3" s="71"/>
    </row>
    <row r="4" spans="1:12" x14ac:dyDescent="0.15">
      <c r="B4" s="71"/>
      <c r="C4" s="71"/>
      <c r="D4" s="71"/>
      <c r="E4" s="71"/>
      <c r="F4" s="71"/>
    </row>
    <row r="5" spans="1:12" x14ac:dyDescent="0.15">
      <c r="B5" s="56"/>
    </row>
    <row r="6" spans="1:12" x14ac:dyDescent="0.15">
      <c r="B6" s="100" t="s">
        <v>72</v>
      </c>
      <c r="C6" s="101"/>
      <c r="D6" s="101"/>
      <c r="E6" s="101"/>
      <c r="F6" s="101"/>
      <c r="G6" s="101"/>
      <c r="I6" s="91" t="s">
        <v>70</v>
      </c>
    </row>
    <row r="7" spans="1:12" ht="30" x14ac:dyDescent="0.3">
      <c r="A7" s="3"/>
      <c r="B7" s="101"/>
      <c r="C7" s="101"/>
      <c r="D7" s="101"/>
      <c r="E7" s="101"/>
      <c r="F7" s="101"/>
      <c r="G7" s="101"/>
      <c r="I7" s="99"/>
      <c r="J7" s="38"/>
      <c r="K7" s="38"/>
      <c r="L7" s="38"/>
    </row>
    <row r="8" spans="1:12" x14ac:dyDescent="0.15">
      <c r="A8" s="4"/>
      <c r="B8" s="40"/>
      <c r="J8" s="38"/>
      <c r="K8" s="38"/>
      <c r="L8" s="38"/>
    </row>
    <row r="9" spans="1:12" x14ac:dyDescent="0.15">
      <c r="B9" s="65" t="s">
        <v>60</v>
      </c>
      <c r="J9" s="38"/>
      <c r="K9" s="38"/>
      <c r="L9" s="38"/>
    </row>
    <row r="10" spans="1:12" x14ac:dyDescent="0.15">
      <c r="I10" s="38"/>
      <c r="J10" s="38"/>
      <c r="K10" s="38"/>
      <c r="L10" s="38"/>
    </row>
    <row r="11" spans="1:12" x14ac:dyDescent="0.15">
      <c r="I11" s="38"/>
      <c r="J11" s="38"/>
      <c r="K11" s="38"/>
      <c r="L11" s="38"/>
    </row>
    <row r="12" spans="1:12" ht="20" x14ac:dyDescent="0.2">
      <c r="B12" s="67" t="s">
        <v>75</v>
      </c>
      <c r="I12" s="38"/>
      <c r="J12" s="38"/>
      <c r="K12" s="38"/>
      <c r="L12" s="38"/>
    </row>
    <row r="13" spans="1:12" x14ac:dyDescent="0.15">
      <c r="I13" s="38"/>
      <c r="J13" s="38"/>
      <c r="K13" s="38"/>
      <c r="L13" s="38"/>
    </row>
    <row r="14" spans="1:12" x14ac:dyDescent="0.15">
      <c r="B14" s="4"/>
      <c r="C14" s="4"/>
      <c r="D14" s="4"/>
      <c r="E14" s="4"/>
      <c r="F14" s="4"/>
      <c r="G14" s="4"/>
      <c r="I14" s="38"/>
      <c r="J14" s="38"/>
      <c r="K14" s="38"/>
      <c r="L14" s="38"/>
    </row>
    <row r="15" spans="1:12" s="52" customFormat="1" ht="15.75" customHeight="1" x14ac:dyDescent="0.2">
      <c r="B15" s="50" t="s">
        <v>33</v>
      </c>
      <c r="C15" s="51" t="s">
        <v>61</v>
      </c>
    </row>
    <row r="16" spans="1:12" s="52" customFormat="1" ht="15.75" customHeight="1" x14ac:dyDescent="0.2">
      <c r="B16" s="54">
        <v>1</v>
      </c>
      <c r="C16" s="52" t="s">
        <v>54</v>
      </c>
    </row>
    <row r="17" spans="1:12" s="52" customFormat="1" ht="15.75" customHeight="1" x14ac:dyDescent="0.2">
      <c r="B17" s="54">
        <v>2</v>
      </c>
      <c r="C17" s="52" t="s">
        <v>48</v>
      </c>
      <c r="I17" s="57"/>
      <c r="J17" s="57"/>
      <c r="K17" s="57"/>
      <c r="L17" s="57"/>
    </row>
    <row r="18" spans="1:12" s="52" customFormat="1" ht="15.75" customHeight="1" x14ac:dyDescent="0.2">
      <c r="B18" s="54">
        <v>3</v>
      </c>
      <c r="C18" s="52" t="s">
        <v>55</v>
      </c>
      <c r="I18" s="57"/>
      <c r="J18" s="57"/>
      <c r="K18" s="57"/>
      <c r="L18" s="57"/>
    </row>
    <row r="19" spans="1:12" s="52" customFormat="1" ht="15.75" customHeight="1" x14ac:dyDescent="0.2">
      <c r="B19" s="54">
        <v>4</v>
      </c>
      <c r="C19" s="52" t="s">
        <v>69</v>
      </c>
      <c r="I19" s="57"/>
      <c r="J19" s="57"/>
      <c r="K19" s="57"/>
      <c r="L19" s="57"/>
    </row>
    <row r="20" spans="1:12" s="52" customFormat="1" ht="15.75" customHeight="1" x14ac:dyDescent="0.2">
      <c r="B20" s="54">
        <v>5</v>
      </c>
      <c r="C20" s="52" t="s">
        <v>56</v>
      </c>
      <c r="I20" s="57"/>
      <c r="J20" s="57"/>
      <c r="K20" s="57"/>
    </row>
    <row r="21" spans="1:12" s="52" customFormat="1" ht="15.75" customHeight="1" x14ac:dyDescent="0.2">
      <c r="A21" s="58"/>
      <c r="B21" s="54"/>
      <c r="I21" s="57"/>
      <c r="J21" s="57"/>
      <c r="K21" s="57"/>
    </row>
    <row r="22" spans="1:12" ht="15" thickBot="1" x14ac:dyDescent="0.2">
      <c r="A22" s="41"/>
      <c r="B22" s="4"/>
      <c r="C22" s="4"/>
      <c r="D22" s="4"/>
      <c r="E22" s="4"/>
      <c r="F22" s="4"/>
      <c r="G22" s="4"/>
      <c r="J22" s="9"/>
      <c r="K22" s="9"/>
      <c r="L22" s="38"/>
    </row>
    <row r="23" spans="1:12" s="4" customFormat="1" ht="14.25" customHeight="1" thickBot="1" x14ac:dyDescent="0.2">
      <c r="A23" s="49"/>
      <c r="B23" s="104" t="s">
        <v>57</v>
      </c>
      <c r="C23" s="105"/>
      <c r="D23" s="105"/>
      <c r="E23" s="105"/>
      <c r="F23" s="105"/>
      <c r="G23" s="105"/>
      <c r="H23" s="106"/>
      <c r="I23" s="59"/>
      <c r="J23" s="10"/>
      <c r="K23" s="9"/>
    </row>
    <row r="24" spans="1:12" s="4" customFormat="1" ht="14.25" customHeight="1" x14ac:dyDescent="0.15">
      <c r="A24" s="49"/>
      <c r="B24" s="107" t="s">
        <v>4</v>
      </c>
      <c r="C24" s="107"/>
      <c r="D24" s="107"/>
      <c r="E24" s="107"/>
      <c r="F24" s="107"/>
      <c r="G24" s="107"/>
      <c r="H24" s="32" t="s">
        <v>45</v>
      </c>
      <c r="I24" s="59"/>
      <c r="J24" s="9"/>
      <c r="K24" s="9"/>
    </row>
    <row r="25" spans="1:12" s="4" customFormat="1" ht="14.25" customHeight="1" x14ac:dyDescent="0.15">
      <c r="A25" s="49"/>
      <c r="B25" s="108" t="s">
        <v>48</v>
      </c>
      <c r="C25" s="108"/>
      <c r="D25" s="108"/>
      <c r="E25" s="108"/>
      <c r="F25" s="108"/>
      <c r="G25" s="108"/>
      <c r="H25" s="33">
        <v>95</v>
      </c>
      <c r="I25" s="59"/>
      <c r="J25" s="60"/>
      <c r="K25" s="9"/>
    </row>
    <row r="26" spans="1:12" s="4" customFormat="1" ht="14.25" customHeight="1" x14ac:dyDescent="0.15">
      <c r="B26" s="108" t="s">
        <v>29</v>
      </c>
      <c r="C26" s="108"/>
      <c r="D26" s="108"/>
      <c r="E26" s="108"/>
      <c r="F26" s="108"/>
      <c r="G26" s="108"/>
      <c r="H26" s="34">
        <v>150000</v>
      </c>
      <c r="I26" s="59"/>
      <c r="J26" s="61"/>
      <c r="K26" s="9"/>
    </row>
    <row r="27" spans="1:12" s="4" customFormat="1" ht="14.25" customHeight="1" x14ac:dyDescent="0.15">
      <c r="B27" s="108" t="s">
        <v>66</v>
      </c>
      <c r="C27" s="108"/>
      <c r="D27" s="108"/>
      <c r="E27" s="108"/>
      <c r="F27" s="108"/>
      <c r="G27" s="108"/>
      <c r="H27" s="33">
        <v>0.88500000000000001</v>
      </c>
      <c r="I27" s="59"/>
      <c r="J27" s="62"/>
      <c r="K27" s="9"/>
    </row>
    <row r="28" spans="1:12" s="4" customFormat="1" ht="14.25" customHeight="1" x14ac:dyDescent="0.15">
      <c r="B28" s="108" t="s">
        <v>58</v>
      </c>
      <c r="C28" s="108"/>
      <c r="D28" s="108"/>
      <c r="E28" s="108"/>
      <c r="F28" s="108"/>
      <c r="G28" s="108"/>
      <c r="H28" s="35">
        <v>0.84174999999999989</v>
      </c>
      <c r="I28" s="59"/>
      <c r="J28" s="11"/>
      <c r="K28" s="11"/>
    </row>
    <row r="29" spans="1:12" s="4" customFormat="1" ht="14.25" customHeight="1" x14ac:dyDescent="0.15">
      <c r="B29" s="102" t="s">
        <v>26</v>
      </c>
      <c r="C29" s="102"/>
      <c r="D29" s="102"/>
      <c r="E29" s="102"/>
      <c r="F29" s="102"/>
      <c r="G29" s="102"/>
      <c r="H29" s="36">
        <f>H28*(H25/1000)</f>
        <v>7.9966249999999989E-2</v>
      </c>
      <c r="I29" s="59"/>
      <c r="J29" s="59"/>
      <c r="K29" s="59"/>
    </row>
    <row r="30" spans="1:12" s="4" customFormat="1" ht="14.25" customHeight="1" x14ac:dyDescent="0.15">
      <c r="B30" s="103" t="s">
        <v>7</v>
      </c>
      <c r="C30" s="103"/>
      <c r="D30" s="103"/>
      <c r="E30" s="103"/>
      <c r="F30" s="103"/>
      <c r="G30" s="103"/>
      <c r="H30" s="37">
        <f>((H27/29000)*(1000/H25))/((((H28*(1000/H25))*(H25/1000)/H26))*(1000/H25))</f>
        <v>5.4381778519709565</v>
      </c>
      <c r="I30" s="59"/>
      <c r="J30" s="59"/>
      <c r="K30" s="59"/>
      <c r="L30" s="59"/>
    </row>
    <row r="31" spans="1:12" x14ac:dyDescent="0.15">
      <c r="B31" s="63"/>
      <c r="C31" s="63"/>
      <c r="D31" s="11"/>
      <c r="E31" s="11"/>
      <c r="F31" s="11"/>
      <c r="G31" s="10"/>
      <c r="H31" s="9"/>
      <c r="K31" s="64"/>
      <c r="L31" s="38"/>
    </row>
    <row r="32" spans="1:12" x14ac:dyDescent="0.15">
      <c r="B32" s="63"/>
      <c r="C32" s="63"/>
      <c r="D32" s="11"/>
      <c r="E32" s="11"/>
      <c r="F32" s="11"/>
      <c r="G32" s="10"/>
      <c r="H32" s="9"/>
    </row>
    <row r="33" spans="2:8" x14ac:dyDescent="0.15">
      <c r="B33" s="63"/>
      <c r="C33" s="63"/>
      <c r="D33" s="63"/>
      <c r="E33" s="63"/>
      <c r="F33" s="63"/>
      <c r="G33" s="63"/>
      <c r="H33" s="63"/>
    </row>
  </sheetData>
  <mergeCells count="11">
    <mergeCell ref="I6:I7"/>
    <mergeCell ref="B2:F4"/>
    <mergeCell ref="B6:G7"/>
    <mergeCell ref="B29:G29"/>
    <mergeCell ref="B30:G30"/>
    <mergeCell ref="B23:H23"/>
    <mergeCell ref="B24:G24"/>
    <mergeCell ref="B25:G25"/>
    <mergeCell ref="B26:G26"/>
    <mergeCell ref="B27:G27"/>
    <mergeCell ref="B28:G28"/>
  </mergeCells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CLB ProteinLabelingCalc </vt:lpstr>
      <vt:lpstr>E1% CLB MSR Calculator</vt:lpstr>
      <vt:lpstr>BCA CLB MSR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Doris Tickel</cp:lastModifiedBy>
  <cp:lastPrinted>2021-02-22T19:46:18Z</cp:lastPrinted>
  <dcterms:created xsi:type="dcterms:W3CDTF">2010-12-09T22:19:50Z</dcterms:created>
  <dcterms:modified xsi:type="dcterms:W3CDTF">2022-07-19T20:38:56Z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C_NextReviewDate">
    <vt:lpwstr/>
  </property>
  <property fmtid="{D5CDD505-2E9C-101B-9397-08002B2CF9AE}" pid="3" name="MC_Number">
    <vt:lpwstr>VUS-LBL-02106</vt:lpwstr>
  </property>
  <property fmtid="{D5CDD505-2E9C-101B-9397-08002B2CF9AE}" pid="4" name="MC_Owner">
    <vt:lpwstr>VUS-Label Approver</vt:lpwstr>
  </property>
  <property fmtid="{D5CDD505-2E9C-101B-9397-08002B2CF9AE}" pid="5" name="MC_Title">
    <vt:lpwstr>B-1012 Biocon (SoluLINK) Calculators</vt:lpwstr>
  </property>
  <property fmtid="{D5CDD505-2E9C-101B-9397-08002B2CF9AE}" pid="6" name="MC_EffectiveDate">
    <vt:lpwstr>28 Jun 2021</vt:lpwstr>
  </property>
  <property fmtid="{D5CDD505-2E9C-101B-9397-08002B2CF9AE}" pid="7" name="MC_CF_Part Number or SKU: ">
    <vt:lpwstr>B-1012</vt:lpwstr>
  </property>
  <property fmtid="{D5CDD505-2E9C-101B-9397-08002B2CF9AE}" pid="8" name="MC_ReleaseDate">
    <vt:lpwstr>28 Jun 2021</vt:lpwstr>
  </property>
  <property fmtid="{D5CDD505-2E9C-101B-9397-08002B2CF9AE}" pid="9" name="MC_Vault">
    <vt:lpwstr>VUS-Documents-Released</vt:lpwstr>
  </property>
  <property fmtid="{D5CDD505-2E9C-101B-9397-08002B2CF9AE}" pid="10" name="MC_Notes">
    <vt:lpwstr/>
  </property>
  <property fmtid="{D5CDD505-2E9C-101B-9397-08002B2CF9AE}" pid="11" name="MC_Revision">
    <vt:lpwstr>00</vt:lpwstr>
  </property>
  <property fmtid="{D5CDD505-2E9C-101B-9397-08002B2CF9AE}" pid="12" name="MC_Author">
    <vt:lpwstr>DTICKEL</vt:lpwstr>
  </property>
  <property fmtid="{D5CDD505-2E9C-101B-9397-08002B2CF9AE}" pid="13" name="MC_CF_VUS-Department: ">
    <vt:lpwstr>VUS-Marketing</vt:lpwstr>
  </property>
  <property fmtid="{D5CDD505-2E9C-101B-9397-08002B2CF9AE}" pid="14" name="MC_CF_Site: ">
    <vt:lpwstr>Vector Laboratories US</vt:lpwstr>
  </property>
  <property fmtid="{D5CDD505-2E9C-101B-9397-08002B2CF9AE}" pid="15" name="MC_CreatedDate">
    <vt:lpwstr>08 Mar 2021</vt:lpwstr>
  </property>
  <property fmtid="{D5CDD505-2E9C-101B-9397-08002B2CF9AE}" pid="16" name="MC_ExpirationDate">
    <vt:lpwstr/>
  </property>
  <property fmtid="{D5CDD505-2E9C-101B-9397-08002B2CF9AE}" pid="17" name="MC_Status">
    <vt:lpwstr>Release</vt:lpwstr>
  </property>
</Properties>
</file>