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oristickel/Vector Marketing Dropbox/Doris Tickel/Rebranding/2022 Biocon Calculators/"/>
    </mc:Choice>
  </mc:AlternateContent>
  <xr:revisionPtr revIDLastSave="0" documentId="13_ncr:1_{56EDA697-8DAB-9F47-AC09-EC9C33085666}" xr6:coauthVersionLast="47" xr6:coauthVersionMax="47" xr10:uidLastSave="{00000000-0000-0000-0000-000000000000}"/>
  <bookViews>
    <workbookView xWindow="8700" yWindow="500" windowWidth="26980" windowHeight="20200" xr2:uid="{00000000-000D-0000-FFFF-FFFF00000000}"/>
  </bookViews>
  <sheets>
    <sheet name="Conjugation Calculator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9" i="1" l="1"/>
  <c r="J16" i="1"/>
  <c r="J59" i="1" l="1"/>
  <c r="J34" i="1"/>
  <c r="J25" i="1"/>
  <c r="J26" i="1" s="1"/>
  <c r="J21" i="1"/>
  <c r="J22" i="1" s="1"/>
  <c r="J35" i="1" l="1"/>
  <c r="J36" i="1" s="1"/>
  <c r="J60" i="1"/>
  <c r="J61" i="1"/>
  <c r="J62" i="1" s="1"/>
  <c r="J27" i="1"/>
  <c r="J48" i="1"/>
  <c r="J42" i="1"/>
  <c r="J43" i="1" s="1"/>
  <c r="J50" i="1" l="1"/>
  <c r="J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lmendoza</author>
  </authors>
  <commentList>
    <comment ref="J36" authorId="0" shapeId="0" xr:uid="{00000000-0006-0000-0000-000001000000}">
      <text>
        <r>
          <rPr>
            <b/>
            <sz val="8"/>
            <color rgb="FF000000"/>
            <rFont val="Arial"/>
            <family val="2"/>
          </rPr>
          <t>If "FALSE" is displayed in this cell, refer to user guide for instructions.</t>
        </r>
      </text>
    </comment>
  </commentList>
</comments>
</file>

<file path=xl/sharedStrings.xml><?xml version="1.0" encoding="utf-8"?>
<sst xmlns="http://schemas.openxmlformats.org/spreadsheetml/2006/main" count="46" uniqueCount="46">
  <si>
    <t>Is the MSR sufficient to proceed with conjugation?</t>
  </si>
  <si>
    <t xml:space="preserve">Name of antibody </t>
  </si>
  <si>
    <t xml:space="preserve">Anti-IL-1 </t>
  </si>
  <si>
    <t>Volume of antibody solution (μL)</t>
  </si>
  <si>
    <t>Antibody concentration (mg/mL)</t>
  </si>
  <si>
    <t>Total mass of antibody available (μg)</t>
  </si>
  <si>
    <t>Name of antibody to be conjugated</t>
  </si>
  <si>
    <t>Anti-IL-1</t>
  </si>
  <si>
    <t>Volume of HyNic-antibody in conjugation reaction (μL)</t>
  </si>
  <si>
    <t>Volume of 4FB-modified oligonucleotide required in conjugation reaction (μL)</t>
  </si>
  <si>
    <t>OD260/umol</t>
  </si>
  <si>
    <t>umol/uL</t>
  </si>
  <si>
    <t>umol</t>
  </si>
  <si>
    <t>oligo concentration uM</t>
  </si>
  <si>
    <t xml:space="preserve">Volume amino-oligo to be modified with S-4FB  (µL) </t>
  </si>
  <si>
    <t>Oligo 1</t>
  </si>
  <si>
    <t>SECTION A: AMINO-OLIGONUCLEOTIDE PREPARATION</t>
  </si>
  <si>
    <t>Name of amino-oligonucleotide</t>
  </si>
  <si>
    <t>Amino-oligo molecular weight (Daltons)</t>
  </si>
  <si>
    <t>Is there sufficient amino-oligonucleotide to proceed?</t>
  </si>
  <si>
    <t>SECTION B: CONCENTRATION OF AMINO-OLIGO</t>
  </si>
  <si>
    <t>SECTION C: 4FB MODIFICATION OF AMINO-OLIGO</t>
  </si>
  <si>
    <t xml:space="preserve">Volume of DMF to add to oligo solution prior to modification (µL) </t>
  </si>
  <si>
    <t>Volume of amino-oligo (µL)</t>
  </si>
  <si>
    <t>Volume of S-4FB required to modify amino-oligo (µL)</t>
  </si>
  <si>
    <t xml:space="preserve">SECTION E: 4FB-OLIGO MSR ASSAY </t>
  </si>
  <si>
    <t>4FB molar substitution ratio (MSR; percent conversion to 4FB-oligo)</t>
  </si>
  <si>
    <t>Is a sufficient amount of antibody available for conjugation?</t>
  </si>
  <si>
    <t>SECTION D: CONCENTRATION OF 4FB-OLIGO</t>
  </si>
  <si>
    <t>SECTION F: ANTIBODY PREPARATION</t>
  </si>
  <si>
    <t>SECTION G: CONJUGATE FORMATION</t>
  </si>
  <si>
    <t>Name of oligonucleotide to be conjugated</t>
  </si>
  <si>
    <t>LBL-02104: Rev 01</t>
  </si>
  <si>
    <r>
      <t>Total OD</t>
    </r>
    <r>
      <rPr>
        <vertAlign val="subscript"/>
        <sz val="9"/>
        <color theme="1"/>
        <rFont val="Arial"/>
        <family val="2"/>
      </rPr>
      <t>260</t>
    </r>
    <r>
      <rPr>
        <sz val="9"/>
        <color theme="1"/>
        <rFont val="Arial"/>
        <family val="2"/>
      </rPr>
      <t xml:space="preserve"> units of amino-oligo from certificate of analysis</t>
    </r>
  </si>
  <si>
    <r>
      <t>Amino-oligo  molar extinction coefficient from certificate of analysis (liter mol</t>
    </r>
    <r>
      <rPr>
        <vertAlign val="superscript"/>
        <sz val="9"/>
        <color theme="1"/>
        <rFont val="Arial"/>
        <family val="2"/>
      </rPr>
      <t xml:space="preserve">-1 </t>
    </r>
    <r>
      <rPr>
        <sz val="9"/>
        <color theme="1"/>
        <rFont val="Arial"/>
        <family val="2"/>
      </rPr>
      <t>cm</t>
    </r>
    <r>
      <rPr>
        <vertAlign val="superscript"/>
        <sz val="9"/>
        <color theme="1"/>
        <rFont val="Arial"/>
        <family val="2"/>
      </rPr>
      <t>-1</t>
    </r>
    <r>
      <rPr>
        <sz val="9"/>
        <color theme="1"/>
        <rFont val="Arial"/>
        <family val="2"/>
      </rPr>
      <t xml:space="preserve"> )</t>
    </r>
  </si>
  <si>
    <r>
      <t>Nanomoles/OD</t>
    </r>
    <r>
      <rPr>
        <vertAlign val="subscript"/>
        <sz val="9"/>
        <color theme="1"/>
        <rFont val="Arial"/>
        <family val="2"/>
      </rPr>
      <t xml:space="preserve">260 </t>
    </r>
    <r>
      <rPr>
        <sz val="9"/>
        <color theme="1"/>
        <rFont val="Arial"/>
        <family val="2"/>
      </rPr>
      <t>from certificate of analysis</t>
    </r>
  </si>
  <si>
    <r>
      <t>Calculated OD</t>
    </r>
    <r>
      <rPr>
        <vertAlign val="subscript"/>
        <sz val="9"/>
        <rFont val="Arial"/>
        <family val="2"/>
      </rPr>
      <t>260</t>
    </r>
    <r>
      <rPr>
        <sz val="9"/>
        <rFont val="Arial"/>
        <family val="2"/>
      </rPr>
      <t xml:space="preserve">/µL amino-oligo </t>
    </r>
  </si>
  <si>
    <r>
      <t>Total OD</t>
    </r>
    <r>
      <rPr>
        <vertAlign val="subscript"/>
        <sz val="9"/>
        <color theme="1"/>
        <rFont val="Arial"/>
        <family val="2"/>
      </rPr>
      <t xml:space="preserve">260 </t>
    </r>
    <r>
      <rPr>
        <sz val="9"/>
        <color theme="1"/>
        <rFont val="Arial"/>
        <family val="2"/>
      </rPr>
      <t>units available</t>
    </r>
  </si>
  <si>
    <r>
      <t>Is the total OD</t>
    </r>
    <r>
      <rPr>
        <b/>
        <vertAlign val="subscript"/>
        <sz val="9"/>
        <color theme="1"/>
        <rFont val="Arial"/>
        <family val="2"/>
      </rPr>
      <t xml:space="preserve">260 </t>
    </r>
    <r>
      <rPr>
        <b/>
        <sz val="9"/>
        <color theme="1"/>
        <rFont val="Arial"/>
        <family val="2"/>
      </rPr>
      <t>available sufficient to proceed?</t>
    </r>
  </si>
  <si>
    <r>
      <t>OD</t>
    </r>
    <r>
      <rPr>
        <vertAlign val="subscript"/>
        <sz val="9"/>
        <color theme="1"/>
        <rFont val="Arial"/>
        <family val="2"/>
      </rPr>
      <t>260</t>
    </r>
    <r>
      <rPr>
        <sz val="9"/>
        <color theme="1"/>
        <rFont val="Arial"/>
        <family val="2"/>
      </rPr>
      <t xml:space="preserve">/µL 4FB-oligonucleotide </t>
    </r>
  </si>
  <si>
    <r>
      <t>MSR reaction A</t>
    </r>
    <r>
      <rPr>
        <vertAlign val="subscript"/>
        <sz val="9"/>
        <color theme="1"/>
        <rFont val="Arial"/>
        <family val="2"/>
      </rPr>
      <t>360</t>
    </r>
    <r>
      <rPr>
        <sz val="9"/>
        <color theme="1"/>
        <rFont val="Arial"/>
        <family val="2"/>
      </rPr>
      <t xml:space="preserve"> from spectrophotometer</t>
    </r>
  </si>
  <si>
    <r>
      <t>Theoretical A</t>
    </r>
    <r>
      <rPr>
        <vertAlign val="subscript"/>
        <sz val="9"/>
        <color theme="1"/>
        <rFont val="Arial"/>
        <family val="2"/>
      </rPr>
      <t>260</t>
    </r>
    <r>
      <rPr>
        <sz val="9"/>
        <color theme="1"/>
        <rFont val="Arial"/>
        <family val="2"/>
      </rPr>
      <t xml:space="preserve"> (calculated)</t>
    </r>
  </si>
  <si>
    <r>
      <t>A</t>
    </r>
    <r>
      <rPr>
        <vertAlign val="subscript"/>
        <sz val="9"/>
        <color theme="1"/>
        <rFont val="Arial"/>
        <family val="2"/>
      </rPr>
      <t>280</t>
    </r>
    <r>
      <rPr>
        <sz val="9"/>
        <color theme="1"/>
        <rFont val="Arial"/>
        <family val="2"/>
      </rPr>
      <t xml:space="preserve"> of antibody solution (1-cm pathlength)</t>
    </r>
  </si>
  <si>
    <r>
      <rPr>
        <b/>
        <sz val="10"/>
        <color theme="1"/>
        <rFont val="Arial"/>
        <family val="2"/>
      </rPr>
      <t xml:space="preserve">This calculator is used for the following product: </t>
    </r>
    <r>
      <rPr>
        <sz val="10"/>
        <color theme="1"/>
        <rFont val="Arial"/>
        <family val="2"/>
      </rPr>
      <t xml:space="preserve">
A-9202-001, Antibody–Oligonucleotide All-in-One™ Conjugation Kit</t>
    </r>
    <r>
      <rPr>
        <sz val="11"/>
        <color theme="1"/>
        <rFont val="Arial"/>
        <family val="2"/>
      </rPr>
      <t xml:space="preserve">
</t>
    </r>
  </si>
  <si>
    <t>vectorlabs.com</t>
  </si>
  <si>
    <t>Antibody–Oligonucleotide Conjugation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</si>
</sst>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E+00"/>
  </numFmts>
  <fonts count="22" x14ac:knownFonts="1">
    <font>
      <sz val="11"/>
      <color theme="1"/>
      <name val="Calibri"/>
      <family val="2"/>
      <scheme val="minor"/>
    </font>
    <font>
      <b/>
      <i/>
      <sz val="24"/>
      <color theme="1"/>
      <name val="Arial"/>
      <family val="2"/>
    </font>
    <font>
      <b/>
      <sz val="8"/>
      <color rgb="FF00000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vertAlign val="subscript"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4.9989318521683403E-2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b/>
      <vertAlign val="subscript"/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3"/>
      <color rgb="FFA229CE"/>
      <name val="Arial"/>
      <family val="2"/>
    </font>
    <font>
      <b/>
      <sz val="18"/>
      <color rgb="FF000000"/>
      <name val="Arial"/>
      <family val="2"/>
    </font>
    <font>
      <sz val="13"/>
      <color rgb="FFA229CE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C4C4C"/>
        <bgColor indexed="64"/>
      </patternFill>
    </fill>
    <fill>
      <patternFill patternType="solid">
        <fgColor rgb="FFA229CE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A229CE"/>
      </left>
      <right style="thin">
        <color auto="1"/>
      </right>
      <top style="medium">
        <color rgb="FFA229CE"/>
      </top>
      <bottom style="medium">
        <color rgb="FFA229CE"/>
      </bottom>
      <diagonal/>
    </border>
    <border>
      <left style="thin">
        <color auto="1"/>
      </left>
      <right style="thin">
        <color auto="1"/>
      </right>
      <top style="medium">
        <color rgb="FFA229CE"/>
      </top>
      <bottom style="medium">
        <color rgb="FFA229CE"/>
      </bottom>
      <diagonal/>
    </border>
    <border>
      <left style="thin">
        <color auto="1"/>
      </left>
      <right style="medium">
        <color rgb="FFA229CE"/>
      </right>
      <top style="medium">
        <color rgb="FFA229CE"/>
      </top>
      <bottom style="medium">
        <color rgb="FFA229CE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164" fontId="4" fillId="5" borderId="4" xfId="0" applyNumberFormat="1" applyFont="1" applyFill="1" applyBorder="1" applyAlignment="1" applyProtection="1">
      <alignment horizontal="center" vertical="center"/>
      <protection locked="0"/>
    </xf>
    <xf numFmtId="164" fontId="4" fillId="5" borderId="3" xfId="0" applyNumberFormat="1" applyFont="1" applyFill="1" applyBorder="1" applyAlignment="1" applyProtection="1">
      <alignment horizontal="center" vertical="center"/>
      <protection locked="0"/>
    </xf>
    <xf numFmtId="1" fontId="4" fillId="5" borderId="3" xfId="0" applyNumberFormat="1" applyFont="1" applyFill="1" applyBorder="1" applyAlignment="1" applyProtection="1">
      <alignment horizontal="center" vertical="center"/>
      <protection locked="0"/>
    </xf>
    <xf numFmtId="164" fontId="7" fillId="4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4" fillId="5" borderId="4" xfId="0" applyNumberFormat="1" applyFont="1" applyFill="1" applyBorder="1" applyAlignment="1" applyProtection="1">
      <alignment horizontal="center" vertical="center"/>
      <protection locked="0"/>
    </xf>
    <xf numFmtId="164" fontId="3" fillId="4" borderId="3" xfId="0" applyNumberFormat="1" applyFont="1" applyFill="1" applyBorder="1" applyAlignment="1" applyProtection="1">
      <alignment horizontal="center" vertical="center"/>
      <protection locked="0"/>
    </xf>
    <xf numFmtId="2" fontId="7" fillId="4" borderId="3" xfId="0" applyNumberFormat="1" applyFont="1" applyFill="1" applyBorder="1" applyAlignment="1" applyProtection="1">
      <alignment horizontal="center" vertical="center"/>
      <protection locked="0"/>
    </xf>
    <xf numFmtId="164" fontId="3" fillId="4" borderId="4" xfId="0" applyNumberFormat="1" applyFont="1" applyFill="1" applyBorder="1" applyAlignment="1" applyProtection="1">
      <alignment horizontal="center" vertical="center"/>
      <protection locked="0"/>
    </xf>
    <xf numFmtId="164" fontId="3" fillId="4" borderId="3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 applyProtection="1">
      <alignment horizontal="center"/>
      <protection locked="0"/>
    </xf>
    <xf numFmtId="0" fontId="3" fillId="4" borderId="3" xfId="0" applyNumberFormat="1" applyFont="1" applyFill="1" applyBorder="1" applyAlignment="1" applyProtection="1">
      <alignment horizontal="center"/>
      <protection locked="0"/>
    </xf>
    <xf numFmtId="2" fontId="3" fillId="4" borderId="3" xfId="0" applyNumberFormat="1" applyFont="1" applyFill="1" applyBorder="1" applyAlignment="1" applyProtection="1">
      <alignment horizontal="center"/>
      <protection locked="0"/>
    </xf>
    <xf numFmtId="164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 vertical="center"/>
    </xf>
    <xf numFmtId="165" fontId="4" fillId="5" borderId="3" xfId="0" applyNumberFormat="1" applyFont="1" applyFill="1" applyBorder="1" applyAlignment="1" applyProtection="1">
      <alignment horizontal="center" vertical="center"/>
      <protection locked="0"/>
    </xf>
    <xf numFmtId="165" fontId="3" fillId="4" borderId="3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1" fontId="4" fillId="5" borderId="3" xfId="0" applyNumberFormat="1" applyFont="1" applyFill="1" applyBorder="1" applyAlignment="1" applyProtection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4" fillId="0" borderId="0" xfId="0" applyFont="1"/>
    <xf numFmtId="14" fontId="14" fillId="0" borderId="0" xfId="0" applyNumberFormat="1" applyFont="1"/>
    <xf numFmtId="14" fontId="15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2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5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left"/>
    </xf>
    <xf numFmtId="0" fontId="14" fillId="0" borderId="0" xfId="0" applyFont="1" applyBorder="1"/>
    <xf numFmtId="0" fontId="14" fillId="0" borderId="0" xfId="0" applyFont="1" applyBorder="1" applyAlignment="1"/>
    <xf numFmtId="0" fontId="17" fillId="2" borderId="0" xfId="0" applyFont="1" applyFill="1" applyBorder="1" applyAlignment="1">
      <alignment horizontal="left" vertical="center"/>
    </xf>
    <xf numFmtId="166" fontId="17" fillId="2" borderId="0" xfId="0" applyNumberFormat="1" applyFont="1" applyFill="1" applyBorder="1"/>
    <xf numFmtId="165" fontId="17" fillId="2" borderId="0" xfId="0" applyNumberFormat="1" applyFont="1" applyFill="1" applyBorder="1"/>
    <xf numFmtId="11" fontId="17" fillId="2" borderId="0" xfId="0" applyNumberFormat="1" applyFont="1" applyFill="1" applyBorder="1"/>
    <xf numFmtId="0" fontId="14" fillId="0" borderId="0" xfId="0" applyFont="1" applyAlignment="1">
      <alignment horizontal="left"/>
    </xf>
    <xf numFmtId="0" fontId="3" fillId="2" borderId="3" xfId="0" applyFont="1" applyFill="1" applyBorder="1" applyAlignment="1" applyProtection="1">
      <alignment horizontal="left" vertical="center" indent="1"/>
      <protection locked="0"/>
    </xf>
    <xf numFmtId="0" fontId="13" fillId="6" borderId="5" xfId="0" applyFont="1" applyFill="1" applyBorder="1" applyAlignment="1" applyProtection="1">
      <alignment horizontal="left" vertical="center" indent="1"/>
      <protection locked="0"/>
    </xf>
    <xf numFmtId="0" fontId="16" fillId="6" borderId="6" xfId="0" applyFont="1" applyFill="1" applyBorder="1" applyAlignment="1" applyProtection="1">
      <alignment horizontal="left" vertical="center" indent="1"/>
      <protection locked="0"/>
    </xf>
    <xf numFmtId="0" fontId="16" fillId="6" borderId="7" xfId="0" applyFont="1" applyFill="1" applyBorder="1" applyAlignment="1" applyProtection="1">
      <alignment horizontal="left" vertical="center" indent="1"/>
      <protection locked="0"/>
    </xf>
    <xf numFmtId="0" fontId="3" fillId="2" borderId="4" xfId="0" applyFont="1" applyFill="1" applyBorder="1" applyAlignment="1" applyProtection="1">
      <alignment horizontal="left" vertical="center" indent="1"/>
      <protection locked="0"/>
    </xf>
    <xf numFmtId="0" fontId="9" fillId="2" borderId="4" xfId="0" applyFont="1" applyFill="1" applyBorder="1" applyAlignment="1" applyProtection="1">
      <alignment horizontal="left" vertical="center" indent="1"/>
      <protection locked="0"/>
    </xf>
    <xf numFmtId="0" fontId="7" fillId="4" borderId="3" xfId="0" applyFont="1" applyFill="1" applyBorder="1" applyAlignment="1">
      <alignment horizontal="left" vertical="center" indent="1"/>
    </xf>
    <xf numFmtId="0" fontId="8" fillId="6" borderId="5" xfId="0" applyFont="1" applyFill="1" applyBorder="1" applyAlignment="1" applyProtection="1">
      <alignment horizontal="left" vertical="center" indent="1"/>
      <protection locked="0"/>
    </xf>
    <xf numFmtId="0" fontId="8" fillId="6" borderId="6" xfId="0" applyFont="1" applyFill="1" applyBorder="1" applyAlignment="1" applyProtection="1">
      <alignment horizontal="left" vertical="center" indent="1"/>
      <protection locked="0"/>
    </xf>
    <xf numFmtId="0" fontId="8" fillId="6" borderId="7" xfId="0" applyFont="1" applyFill="1" applyBorder="1" applyAlignment="1" applyProtection="1">
      <alignment horizontal="left" vertical="center" indent="1"/>
      <protection locked="0"/>
    </xf>
    <xf numFmtId="0" fontId="3" fillId="4" borderId="3" xfId="0" applyFont="1" applyFill="1" applyBorder="1" applyAlignment="1" applyProtection="1">
      <alignment horizontal="left" vertical="center" indent="1"/>
      <protection locked="0"/>
    </xf>
    <xf numFmtId="0" fontId="7" fillId="4" borderId="3" xfId="0" applyFont="1" applyFill="1" applyBorder="1" applyAlignment="1" applyProtection="1">
      <alignment horizontal="left" vertical="center" indent="1"/>
      <protection locked="0"/>
    </xf>
    <xf numFmtId="0" fontId="8" fillId="6" borderId="5" xfId="0" applyFont="1" applyFill="1" applyBorder="1" applyAlignment="1">
      <alignment horizontal="left" vertical="center" indent="1"/>
    </xf>
    <xf numFmtId="0" fontId="8" fillId="6" borderId="6" xfId="0" applyFont="1" applyFill="1" applyBorder="1" applyAlignment="1">
      <alignment horizontal="left" vertical="center" indent="1"/>
    </xf>
    <xf numFmtId="0" fontId="8" fillId="6" borderId="7" xfId="0" applyFont="1" applyFill="1" applyBorder="1" applyAlignment="1">
      <alignment horizontal="left" vertical="center" indent="1"/>
    </xf>
    <xf numFmtId="0" fontId="3" fillId="4" borderId="4" xfId="0" applyFont="1" applyFill="1" applyBorder="1" applyAlignment="1" applyProtection="1">
      <alignment horizontal="left" vertical="center" indent="1"/>
      <protection locked="0"/>
    </xf>
    <xf numFmtId="0" fontId="9" fillId="2" borderId="3" xfId="0" applyFont="1" applyFill="1" applyBorder="1" applyAlignment="1" applyProtection="1">
      <alignment horizontal="left" vertical="center" indent="1"/>
      <protection locked="0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0" fillId="0" borderId="0" xfId="0" applyFont="1"/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229CE"/>
      <color rgb="FF4C4C4C"/>
      <color rgb="FF1282A7"/>
      <color rgb="FF196B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72608</xdr:colOff>
      <xdr:row>10</xdr:row>
      <xdr:rowOff>20320</xdr:rowOff>
    </xdr:from>
    <xdr:ext cx="1411977" cy="662852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372246" y="2109251"/>
          <a:ext cx="1411977" cy="662852"/>
        </a:xfrm>
        <a:prstGeom prst="rect">
          <a:avLst/>
        </a:prstGeom>
        <a:solidFill>
          <a:srgbClr val="4C4C4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en-US" sz="9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Insert required information into the dark gray input fields.</a:t>
          </a:r>
          <a:r>
            <a:rPr lang="en-US" sz="900" b="1" i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sz="900" b="1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63063</xdr:colOff>
      <xdr:row>14</xdr:row>
      <xdr:rowOff>6569</xdr:rowOff>
    </xdr:from>
    <xdr:ext cx="1421523" cy="67345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362701" y="2831224"/>
          <a:ext cx="1421523" cy="673451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calculator output will be displayed in the light gray output fields.</a:t>
          </a:r>
          <a:endParaRPr lang="en-US" sz="900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7</xdr:col>
      <xdr:colOff>624664</xdr:colOff>
      <xdr:row>1</xdr:row>
      <xdr:rowOff>6131</xdr:rowOff>
    </xdr:from>
    <xdr:to>
      <xdr:col>10</xdr:col>
      <xdr:colOff>78121</xdr:colOff>
      <xdr:row>3</xdr:row>
      <xdr:rowOff>129627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B2F97F9-F8AF-AB4A-80E2-5E43E5D21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6364" y="183931"/>
          <a:ext cx="1917257" cy="479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229CE"/>
    <pageSetUpPr fitToPage="1"/>
  </sheetPr>
  <dimension ref="A1:M66"/>
  <sheetViews>
    <sheetView showGridLines="0" showRowColHeaders="0" tabSelected="1" zoomScaleNormal="100" workbookViewId="0">
      <selection activeCell="J11" sqref="J11"/>
    </sheetView>
  </sheetViews>
  <sheetFormatPr baseColWidth="10" defaultColWidth="8.83203125" defaultRowHeight="14" x14ac:dyDescent="0.15"/>
  <cols>
    <col min="1" max="9" width="8.83203125" style="24"/>
    <col min="10" max="10" width="14.6640625" style="24" customWidth="1"/>
    <col min="11" max="11" width="4" style="24" customWidth="1"/>
    <col min="12" max="12" width="13.6640625" style="24" customWidth="1"/>
    <col min="13" max="16384" width="8.83203125" style="24"/>
  </cols>
  <sheetData>
    <row r="1" spans="1:13" x14ac:dyDescent="0.15">
      <c r="M1" s="25"/>
    </row>
    <row r="2" spans="1:13" x14ac:dyDescent="0.15">
      <c r="B2" s="61" t="s">
        <v>43</v>
      </c>
      <c r="C2" s="62"/>
      <c r="D2" s="62"/>
      <c r="E2" s="62"/>
      <c r="F2" s="62"/>
      <c r="G2" s="62"/>
      <c r="L2" s="26"/>
    </row>
    <row r="3" spans="1:13" x14ac:dyDescent="0.15">
      <c r="B3" s="62"/>
      <c r="C3" s="62"/>
      <c r="D3" s="62"/>
      <c r="E3" s="62"/>
      <c r="F3" s="62"/>
      <c r="G3" s="62"/>
    </row>
    <row r="4" spans="1:13" x14ac:dyDescent="0.15">
      <c r="F4" s="27"/>
      <c r="G4" s="27"/>
      <c r="H4" s="27"/>
      <c r="I4" s="27"/>
      <c r="J4" s="27"/>
      <c r="K4" s="27"/>
      <c r="L4" s="27"/>
    </row>
    <row r="5" spans="1:13" ht="14" customHeight="1" x14ac:dyDescent="0.15">
      <c r="F5" s="27"/>
      <c r="G5" s="27"/>
      <c r="H5" s="27"/>
      <c r="I5" s="64" t="s">
        <v>44</v>
      </c>
      <c r="J5" s="65"/>
      <c r="K5" s="27"/>
      <c r="L5" s="27"/>
    </row>
    <row r="6" spans="1:13" ht="14" customHeight="1" x14ac:dyDescent="0.15">
      <c r="B6" s="23" t="s">
        <v>32</v>
      </c>
      <c r="I6" s="65"/>
      <c r="J6" s="65"/>
    </row>
    <row r="7" spans="1:13" ht="30" x14ac:dyDescent="0.3">
      <c r="A7" s="1"/>
    </row>
    <row r="8" spans="1:13" ht="23" x14ac:dyDescent="0.25">
      <c r="B8" s="63" t="s">
        <v>45</v>
      </c>
    </row>
    <row r="9" spans="1:13" ht="15" thickBot="1" x14ac:dyDescent="0.2"/>
    <row r="10" spans="1:13" ht="14.25" customHeight="1" thickBot="1" x14ac:dyDescent="0.2">
      <c r="A10" s="28"/>
      <c r="B10" s="45" t="s">
        <v>16</v>
      </c>
      <c r="C10" s="46"/>
      <c r="D10" s="46"/>
      <c r="E10" s="46"/>
      <c r="F10" s="46"/>
      <c r="G10" s="46"/>
      <c r="H10" s="46"/>
      <c r="I10" s="46"/>
      <c r="J10" s="47"/>
      <c r="K10" s="29"/>
    </row>
    <row r="11" spans="1:13" ht="14.25" customHeight="1" x14ac:dyDescent="0.15">
      <c r="A11" s="28"/>
      <c r="B11" s="48" t="s">
        <v>17</v>
      </c>
      <c r="C11" s="48"/>
      <c r="D11" s="48"/>
      <c r="E11" s="48"/>
      <c r="F11" s="48"/>
      <c r="G11" s="48"/>
      <c r="H11" s="48"/>
      <c r="I11" s="48"/>
      <c r="J11" s="2" t="s">
        <v>15</v>
      </c>
      <c r="K11" s="29"/>
    </row>
    <row r="12" spans="1:13" ht="14.25" customHeight="1" x14ac:dyDescent="0.15">
      <c r="A12" s="28"/>
      <c r="B12" s="44" t="s">
        <v>33</v>
      </c>
      <c r="C12" s="44"/>
      <c r="D12" s="44"/>
      <c r="E12" s="44"/>
      <c r="F12" s="44"/>
      <c r="G12" s="44"/>
      <c r="H12" s="44"/>
      <c r="I12" s="44"/>
      <c r="J12" s="3">
        <v>21</v>
      </c>
      <c r="K12" s="30"/>
    </row>
    <row r="13" spans="1:13" ht="14.25" customHeight="1" x14ac:dyDescent="0.15">
      <c r="A13" s="28"/>
      <c r="B13" s="44" t="s">
        <v>34</v>
      </c>
      <c r="C13" s="44"/>
      <c r="D13" s="44"/>
      <c r="E13" s="44"/>
      <c r="F13" s="44"/>
      <c r="G13" s="44"/>
      <c r="H13" s="44"/>
      <c r="I13" s="44"/>
      <c r="J13" s="4">
        <v>192100</v>
      </c>
      <c r="K13" s="29"/>
    </row>
    <row r="14" spans="1:13" ht="14.25" customHeight="1" x14ac:dyDescent="0.15">
      <c r="A14" s="28"/>
      <c r="B14" s="44" t="s">
        <v>18</v>
      </c>
      <c r="C14" s="44"/>
      <c r="D14" s="44"/>
      <c r="E14" s="44"/>
      <c r="F14" s="44"/>
      <c r="G14" s="44"/>
      <c r="H14" s="44"/>
      <c r="I14" s="44"/>
      <c r="J14" s="3">
        <v>6281.2</v>
      </c>
      <c r="K14" s="29"/>
    </row>
    <row r="15" spans="1:13" ht="14.25" customHeight="1" x14ac:dyDescent="0.15">
      <c r="A15" s="28"/>
      <c r="B15" s="44" t="s">
        <v>35</v>
      </c>
      <c r="C15" s="44"/>
      <c r="D15" s="44"/>
      <c r="E15" s="44"/>
      <c r="F15" s="44"/>
      <c r="G15" s="44"/>
      <c r="H15" s="44"/>
      <c r="I15" s="44"/>
      <c r="J15" s="3">
        <v>5.21</v>
      </c>
      <c r="K15" s="30"/>
    </row>
    <row r="16" spans="1:13" ht="39" x14ac:dyDescent="0.15">
      <c r="A16" s="28"/>
      <c r="B16" s="50" t="s">
        <v>19</v>
      </c>
      <c r="C16" s="50"/>
      <c r="D16" s="50"/>
      <c r="E16" s="50"/>
      <c r="F16" s="50"/>
      <c r="G16" s="50"/>
      <c r="H16" s="50"/>
      <c r="I16" s="50"/>
      <c r="J16" s="5" t="str">
        <f>IF(J12&gt;=15,"SUFFICIENT MATERIAL TO PROCEED","OBTAIN MORE OLIGO")</f>
        <v>SUFFICIENT MATERIAL TO PROCEED</v>
      </c>
      <c r="K16" s="29"/>
    </row>
    <row r="17" spans="1:11" ht="15" thickBot="1" x14ac:dyDescent="0.2">
      <c r="A17" s="28"/>
      <c r="B17" s="6"/>
      <c r="C17" s="6"/>
      <c r="D17" s="6"/>
      <c r="E17" s="6"/>
      <c r="F17" s="6"/>
      <c r="G17" s="6"/>
      <c r="H17" s="7"/>
      <c r="I17" s="7"/>
      <c r="J17" s="7"/>
      <c r="K17" s="29"/>
    </row>
    <row r="18" spans="1:11" ht="15" thickBot="1" x14ac:dyDescent="0.2">
      <c r="A18" s="28"/>
      <c r="B18" s="51" t="s">
        <v>20</v>
      </c>
      <c r="C18" s="52"/>
      <c r="D18" s="52"/>
      <c r="E18" s="52"/>
      <c r="F18" s="52"/>
      <c r="G18" s="52"/>
      <c r="H18" s="52"/>
      <c r="I18" s="52"/>
      <c r="J18" s="53"/>
      <c r="K18" s="29"/>
    </row>
    <row r="19" spans="1:11" x14ac:dyDescent="0.15">
      <c r="A19" s="28"/>
      <c r="B19" s="49" t="s">
        <v>36</v>
      </c>
      <c r="C19" s="49"/>
      <c r="D19" s="49"/>
      <c r="E19" s="49"/>
      <c r="F19" s="49"/>
      <c r="G19" s="49"/>
      <c r="H19" s="49"/>
      <c r="I19" s="49"/>
      <c r="J19" s="8">
        <v>0.32500000000000001</v>
      </c>
      <c r="K19" s="30"/>
    </row>
    <row r="20" spans="1:11" x14ac:dyDescent="0.15">
      <c r="A20" s="28"/>
      <c r="B20" s="60" t="s">
        <v>23</v>
      </c>
      <c r="C20" s="60"/>
      <c r="D20" s="60"/>
      <c r="E20" s="60"/>
      <c r="F20" s="60"/>
      <c r="G20" s="60"/>
      <c r="H20" s="60"/>
      <c r="I20" s="60"/>
      <c r="J20" s="3">
        <v>60</v>
      </c>
      <c r="K20" s="29"/>
    </row>
    <row r="21" spans="1:11" x14ac:dyDescent="0.15">
      <c r="A21" s="28"/>
      <c r="B21" s="54" t="s">
        <v>37</v>
      </c>
      <c r="C21" s="54"/>
      <c r="D21" s="54"/>
      <c r="E21" s="54"/>
      <c r="F21" s="54"/>
      <c r="G21" s="54"/>
      <c r="H21" s="54"/>
      <c r="I21" s="54"/>
      <c r="J21" s="9">
        <f>J19*J20</f>
        <v>19.5</v>
      </c>
      <c r="K21" s="30"/>
    </row>
    <row r="22" spans="1:11" x14ac:dyDescent="0.15">
      <c r="A22" s="31"/>
      <c r="B22" s="55" t="s">
        <v>38</v>
      </c>
      <c r="C22" s="55"/>
      <c r="D22" s="55"/>
      <c r="E22" s="55"/>
      <c r="F22" s="55"/>
      <c r="G22" s="55"/>
      <c r="H22" s="55"/>
      <c r="I22" s="55"/>
      <c r="J22" s="10" t="str">
        <f>IF((J21)&gt;=15, "YES","NO-OBTAIN ADDITIONAL OLIGO")</f>
        <v>YES</v>
      </c>
      <c r="K22" s="29"/>
    </row>
    <row r="23" spans="1:11" ht="15" thickBot="1" x14ac:dyDescent="0.2">
      <c r="A23" s="31"/>
      <c r="B23" s="6"/>
      <c r="C23" s="6"/>
      <c r="D23" s="6"/>
      <c r="E23" s="6"/>
      <c r="F23" s="6"/>
      <c r="G23" s="6"/>
      <c r="H23" s="7"/>
      <c r="I23" s="7"/>
      <c r="J23" s="7"/>
      <c r="K23" s="29"/>
    </row>
    <row r="24" spans="1:11" ht="15" thickBot="1" x14ac:dyDescent="0.2">
      <c r="A24" s="31"/>
      <c r="B24" s="56" t="s">
        <v>21</v>
      </c>
      <c r="C24" s="57"/>
      <c r="D24" s="57"/>
      <c r="E24" s="57"/>
      <c r="F24" s="57"/>
      <c r="G24" s="57"/>
      <c r="H24" s="57"/>
      <c r="I24" s="57"/>
      <c r="J24" s="58"/>
      <c r="K24" s="29"/>
    </row>
    <row r="25" spans="1:11" x14ac:dyDescent="0.15">
      <c r="A25" s="28"/>
      <c r="B25" s="59" t="s">
        <v>14</v>
      </c>
      <c r="C25" s="59"/>
      <c r="D25" s="59"/>
      <c r="E25" s="59"/>
      <c r="F25" s="59"/>
      <c r="G25" s="59"/>
      <c r="H25" s="59"/>
      <c r="I25" s="59"/>
      <c r="J25" s="11">
        <f>J20</f>
        <v>60</v>
      </c>
      <c r="K25" s="29"/>
    </row>
    <row r="26" spans="1:11" x14ac:dyDescent="0.15">
      <c r="A26" s="28"/>
      <c r="B26" s="54" t="s">
        <v>22</v>
      </c>
      <c r="C26" s="54"/>
      <c r="D26" s="54"/>
      <c r="E26" s="54"/>
      <c r="F26" s="54"/>
      <c r="G26" s="54"/>
      <c r="H26" s="54"/>
      <c r="I26" s="54"/>
      <c r="J26" s="9">
        <f>J25/2</f>
        <v>30</v>
      </c>
      <c r="K26" s="29"/>
    </row>
    <row r="27" spans="1:11" x14ac:dyDescent="0.15">
      <c r="A27" s="28"/>
      <c r="B27" s="54" t="s">
        <v>24</v>
      </c>
      <c r="C27" s="54"/>
      <c r="D27" s="54"/>
      <c r="E27" s="54"/>
      <c r="F27" s="54"/>
      <c r="G27" s="54"/>
      <c r="H27" s="54"/>
      <c r="I27" s="54"/>
      <c r="J27" s="12">
        <f>((((J21*J15)*248)/1000)/25)*20</f>
        <v>20.156448000000001</v>
      </c>
      <c r="K27" s="30"/>
    </row>
    <row r="28" spans="1:11" ht="15" thickBot="1" x14ac:dyDescent="0.2">
      <c r="A28" s="28"/>
      <c r="B28" s="7"/>
      <c r="C28" s="7"/>
      <c r="D28" s="7"/>
      <c r="E28" s="7"/>
      <c r="F28" s="7"/>
      <c r="G28" s="7"/>
      <c r="H28" s="7"/>
      <c r="I28" s="7"/>
      <c r="J28" s="7"/>
      <c r="K28" s="32"/>
    </row>
    <row r="29" spans="1:11" ht="15" thickBot="1" x14ac:dyDescent="0.2">
      <c r="A29" s="28"/>
      <c r="B29" s="56" t="s">
        <v>28</v>
      </c>
      <c r="C29" s="57"/>
      <c r="D29" s="57"/>
      <c r="E29" s="57"/>
      <c r="F29" s="57"/>
      <c r="G29" s="57"/>
      <c r="H29" s="57"/>
      <c r="I29" s="57"/>
      <c r="J29" s="58"/>
      <c r="K29" s="30"/>
    </row>
    <row r="30" spans="1:11" x14ac:dyDescent="0.15">
      <c r="A30" s="28"/>
      <c r="B30" s="49" t="s">
        <v>39</v>
      </c>
      <c r="C30" s="49"/>
      <c r="D30" s="49"/>
      <c r="E30" s="49"/>
      <c r="F30" s="49"/>
      <c r="G30" s="49"/>
      <c r="H30" s="49"/>
      <c r="I30" s="49"/>
      <c r="J30" s="8">
        <v>0.161</v>
      </c>
      <c r="K30" s="29"/>
    </row>
    <row r="31" spans="1:11" ht="15" thickBot="1" x14ac:dyDescent="0.2">
      <c r="A31" s="28"/>
      <c r="B31" s="7"/>
      <c r="C31" s="7"/>
      <c r="D31" s="7"/>
      <c r="E31" s="7"/>
      <c r="F31" s="7"/>
      <c r="G31" s="7"/>
      <c r="H31" s="7"/>
      <c r="I31" s="7"/>
      <c r="J31" s="7"/>
      <c r="K31" s="29"/>
    </row>
    <row r="32" spans="1:11" ht="15" thickBot="1" x14ac:dyDescent="0.2">
      <c r="A32" s="28"/>
      <c r="B32" s="51" t="s">
        <v>25</v>
      </c>
      <c r="C32" s="52"/>
      <c r="D32" s="52"/>
      <c r="E32" s="52"/>
      <c r="F32" s="52"/>
      <c r="G32" s="52"/>
      <c r="H32" s="52"/>
      <c r="I32" s="52"/>
      <c r="J32" s="53"/>
      <c r="K32" s="29"/>
    </row>
    <row r="33" spans="1:11" x14ac:dyDescent="0.15">
      <c r="A33" s="28"/>
      <c r="B33" s="48" t="s">
        <v>40</v>
      </c>
      <c r="C33" s="48"/>
      <c r="D33" s="48"/>
      <c r="E33" s="48"/>
      <c r="F33" s="48"/>
      <c r="G33" s="48"/>
      <c r="H33" s="48"/>
      <c r="I33" s="48"/>
      <c r="J33" s="13">
        <v>0.20100000000000001</v>
      </c>
      <c r="K33" s="29"/>
    </row>
    <row r="34" spans="1:11" x14ac:dyDescent="0.15">
      <c r="A34" s="28"/>
      <c r="B34" s="54" t="s">
        <v>41</v>
      </c>
      <c r="C34" s="54"/>
      <c r="D34" s="54"/>
      <c r="E34" s="54"/>
      <c r="F34" s="54"/>
      <c r="G34" s="54"/>
      <c r="H34" s="54"/>
      <c r="I34" s="54"/>
      <c r="J34" s="14">
        <f>J30*100</f>
        <v>16.100000000000001</v>
      </c>
      <c r="K34" s="29"/>
    </row>
    <row r="35" spans="1:11" x14ac:dyDescent="0.15">
      <c r="A35" s="28"/>
      <c r="B35" s="54" t="s">
        <v>26</v>
      </c>
      <c r="C35" s="54"/>
      <c r="D35" s="54"/>
      <c r="E35" s="54"/>
      <c r="F35" s="54"/>
      <c r="G35" s="54"/>
      <c r="H35" s="54"/>
      <c r="I35" s="54"/>
      <c r="J35" s="15">
        <f>(J13/24500)/(J34/(J33*10))</f>
        <v>0.9788845227532007</v>
      </c>
      <c r="K35" s="29"/>
    </row>
    <row r="36" spans="1:11" ht="26" x14ac:dyDescent="0.15">
      <c r="A36" s="28"/>
      <c r="B36" s="55" t="s">
        <v>0</v>
      </c>
      <c r="C36" s="55"/>
      <c r="D36" s="55"/>
      <c r="E36" s="55"/>
      <c r="F36" s="55"/>
      <c r="G36" s="55"/>
      <c r="H36" s="55"/>
      <c r="I36" s="55"/>
      <c r="J36" s="16" t="str">
        <f>IF(J35&gt;=0.5,IF(J35&lt;1.2,"PROCEED TO CONJUGATION", "FALSE"))</f>
        <v>PROCEED TO CONJUGATION</v>
      </c>
      <c r="K36" s="29"/>
    </row>
    <row r="37" spans="1:11" ht="15" thickBot="1" x14ac:dyDescent="0.2">
      <c r="A37" s="28"/>
      <c r="B37" s="17"/>
      <c r="C37" s="6"/>
      <c r="D37" s="6"/>
      <c r="E37" s="6"/>
      <c r="F37" s="6"/>
      <c r="G37" s="6"/>
      <c r="H37" s="7"/>
      <c r="I37" s="7"/>
      <c r="J37" s="7"/>
      <c r="K37" s="29"/>
    </row>
    <row r="38" spans="1:11" ht="15" thickBot="1" x14ac:dyDescent="0.2">
      <c r="A38" s="28"/>
      <c r="B38" s="56" t="s">
        <v>29</v>
      </c>
      <c r="C38" s="57"/>
      <c r="D38" s="57"/>
      <c r="E38" s="57"/>
      <c r="F38" s="57"/>
      <c r="G38" s="57"/>
      <c r="H38" s="57"/>
      <c r="I38" s="57"/>
      <c r="J38" s="58"/>
      <c r="K38" s="29"/>
    </row>
    <row r="39" spans="1:11" x14ac:dyDescent="0.15">
      <c r="A39" s="28"/>
      <c r="B39" s="48" t="s">
        <v>1</v>
      </c>
      <c r="C39" s="48"/>
      <c r="D39" s="48"/>
      <c r="E39" s="48"/>
      <c r="F39" s="48"/>
      <c r="G39" s="48"/>
      <c r="H39" s="48"/>
      <c r="I39" s="48"/>
      <c r="J39" s="2" t="s">
        <v>2</v>
      </c>
      <c r="K39" s="30"/>
    </row>
    <row r="40" spans="1:11" x14ac:dyDescent="0.15">
      <c r="A40" s="31"/>
      <c r="B40" s="44" t="s">
        <v>42</v>
      </c>
      <c r="C40" s="44"/>
      <c r="D40" s="44"/>
      <c r="E40" s="44"/>
      <c r="F40" s="44"/>
      <c r="G40" s="44"/>
      <c r="H40" s="44"/>
      <c r="I40" s="44"/>
      <c r="J40" s="18">
        <v>1.39</v>
      </c>
      <c r="K40" s="30"/>
    </row>
    <row r="41" spans="1:11" x14ac:dyDescent="0.15">
      <c r="A41" s="33"/>
      <c r="B41" s="44" t="s">
        <v>3</v>
      </c>
      <c r="C41" s="44"/>
      <c r="D41" s="44"/>
      <c r="E41" s="44"/>
      <c r="F41" s="44"/>
      <c r="G41" s="44"/>
      <c r="H41" s="44"/>
      <c r="I41" s="44"/>
      <c r="J41" s="4">
        <v>100</v>
      </c>
      <c r="K41" s="30"/>
    </row>
    <row r="42" spans="1:11" x14ac:dyDescent="0.15">
      <c r="A42" s="28"/>
      <c r="B42" s="54" t="s">
        <v>4</v>
      </c>
      <c r="C42" s="54"/>
      <c r="D42" s="54"/>
      <c r="E42" s="54"/>
      <c r="F42" s="54"/>
      <c r="G42" s="54"/>
      <c r="H42" s="54"/>
      <c r="I42" s="54"/>
      <c r="J42" s="19">
        <f>(J40/1.4)</f>
        <v>0.99285714285714288</v>
      </c>
      <c r="K42" s="29"/>
    </row>
    <row r="43" spans="1:11" x14ac:dyDescent="0.15">
      <c r="A43" s="31"/>
      <c r="B43" s="54" t="s">
        <v>5</v>
      </c>
      <c r="C43" s="54"/>
      <c r="D43" s="54"/>
      <c r="E43" s="54"/>
      <c r="F43" s="54"/>
      <c r="G43" s="54"/>
      <c r="H43" s="54"/>
      <c r="I43" s="54"/>
      <c r="J43" s="12">
        <f>J41*J42</f>
        <v>99.285714285714292</v>
      </c>
      <c r="K43" s="29"/>
    </row>
    <row r="44" spans="1:11" ht="39" x14ac:dyDescent="0.15">
      <c r="A44" s="31"/>
      <c r="B44" s="55" t="s">
        <v>27</v>
      </c>
      <c r="C44" s="55"/>
      <c r="D44" s="55"/>
      <c r="E44" s="55"/>
      <c r="F44" s="55"/>
      <c r="G44" s="55"/>
      <c r="H44" s="55"/>
      <c r="I44" s="55"/>
      <c r="J44" s="16" t="str">
        <f>IF(J43&gt;=80,"SUFFICIENT ANTIBODY AVAILABLE", "OBTAIN ADDITIONAL ANTIBODY")</f>
        <v>SUFFICIENT ANTIBODY AVAILABLE</v>
      </c>
      <c r="K44" s="30"/>
    </row>
    <row r="45" spans="1:11" ht="15" thickBot="1" x14ac:dyDescent="0.2">
      <c r="A45" s="34"/>
      <c r="B45" s="20"/>
      <c r="C45" s="7"/>
      <c r="D45" s="7"/>
      <c r="E45" s="7"/>
      <c r="F45" s="7"/>
      <c r="G45" s="7"/>
      <c r="H45" s="7"/>
      <c r="I45" s="7"/>
      <c r="J45" s="7"/>
      <c r="K45" s="30"/>
    </row>
    <row r="46" spans="1:11" ht="15" thickBot="1" x14ac:dyDescent="0.2">
      <c r="A46" s="28"/>
      <c r="B46" s="56" t="s">
        <v>30</v>
      </c>
      <c r="C46" s="57"/>
      <c r="D46" s="57"/>
      <c r="E46" s="57"/>
      <c r="F46" s="57"/>
      <c r="G46" s="57"/>
      <c r="H46" s="57"/>
      <c r="I46" s="57"/>
      <c r="J46" s="58"/>
      <c r="K46" s="29"/>
    </row>
    <row r="47" spans="1:11" x14ac:dyDescent="0.15">
      <c r="A47" s="28"/>
      <c r="B47" s="48" t="s">
        <v>6</v>
      </c>
      <c r="C47" s="48"/>
      <c r="D47" s="48"/>
      <c r="E47" s="48"/>
      <c r="F47" s="48"/>
      <c r="G47" s="48"/>
      <c r="H47" s="48"/>
      <c r="I47" s="48"/>
      <c r="J47" s="2" t="s">
        <v>7</v>
      </c>
      <c r="K47" s="29"/>
    </row>
    <row r="48" spans="1:11" x14ac:dyDescent="0.15">
      <c r="A48" s="28"/>
      <c r="B48" s="44" t="s">
        <v>31</v>
      </c>
      <c r="C48" s="44"/>
      <c r="D48" s="44"/>
      <c r="E48" s="44"/>
      <c r="F48" s="44"/>
      <c r="G48" s="44"/>
      <c r="H48" s="44"/>
      <c r="I48" s="44"/>
      <c r="J48" s="3" t="str">
        <f>J11</f>
        <v>Oligo 1</v>
      </c>
      <c r="K48" s="29"/>
    </row>
    <row r="49" spans="1:11" x14ac:dyDescent="0.15">
      <c r="A49" s="31"/>
      <c r="B49" s="44" t="s">
        <v>8</v>
      </c>
      <c r="C49" s="44"/>
      <c r="D49" s="44"/>
      <c r="E49" s="44"/>
      <c r="F49" s="44"/>
      <c r="G49" s="44"/>
      <c r="H49" s="44"/>
      <c r="I49" s="44"/>
      <c r="J49" s="21">
        <f>J41</f>
        <v>100</v>
      </c>
      <c r="K49" s="29"/>
    </row>
    <row r="50" spans="1:11" x14ac:dyDescent="0.15">
      <c r="A50" s="31"/>
      <c r="B50" s="50" t="s">
        <v>9</v>
      </c>
      <c r="C50" s="50"/>
      <c r="D50" s="50"/>
      <c r="E50" s="50"/>
      <c r="F50" s="50"/>
      <c r="G50" s="50"/>
      <c r="H50" s="50"/>
      <c r="I50" s="50"/>
      <c r="J50" s="22">
        <f>((((J43*1000)/150000)*(5/J35))/J15)/J30</f>
        <v>4.0306069428115103</v>
      </c>
      <c r="K50" s="29"/>
    </row>
    <row r="51" spans="1:11" x14ac:dyDescent="0.15">
      <c r="A51" s="31"/>
      <c r="B51" s="35"/>
      <c r="C51" s="30"/>
      <c r="D51" s="30"/>
      <c r="E51" s="30"/>
      <c r="F51" s="30"/>
      <c r="G51" s="30"/>
      <c r="H51" s="30"/>
      <c r="I51" s="30"/>
      <c r="J51" s="30"/>
      <c r="K51" s="29"/>
    </row>
    <row r="52" spans="1:11" x14ac:dyDescent="0.15">
      <c r="A52" s="28"/>
      <c r="B52" s="36"/>
      <c r="C52" s="36"/>
      <c r="D52" s="36"/>
      <c r="E52" s="36"/>
      <c r="F52" s="36"/>
      <c r="G52" s="36"/>
      <c r="K52" s="30"/>
    </row>
    <row r="53" spans="1:11" x14ac:dyDescent="0.15">
      <c r="A53" s="31"/>
      <c r="B53" s="36"/>
      <c r="C53" s="36"/>
      <c r="D53" s="36"/>
      <c r="E53" s="36"/>
      <c r="F53" s="36"/>
      <c r="G53" s="36"/>
      <c r="J53" s="37"/>
      <c r="K53" s="30"/>
    </row>
    <row r="54" spans="1:11" x14ac:dyDescent="0.15">
      <c r="A54" s="28"/>
      <c r="B54" s="36"/>
      <c r="C54" s="36"/>
      <c r="D54" s="36"/>
      <c r="E54" s="36"/>
      <c r="F54" s="36"/>
      <c r="G54" s="36"/>
      <c r="H54" s="37"/>
      <c r="K54" s="29"/>
    </row>
    <row r="55" spans="1:11" x14ac:dyDescent="0.15">
      <c r="A55" s="28"/>
      <c r="B55" s="38"/>
      <c r="C55" s="38"/>
      <c r="D55" s="38"/>
      <c r="E55" s="38"/>
      <c r="F55" s="38"/>
      <c r="G55" s="38"/>
      <c r="K55" s="29"/>
    </row>
    <row r="56" spans="1:11" x14ac:dyDescent="0.15">
      <c r="A56" s="28"/>
      <c r="K56" s="29"/>
    </row>
    <row r="57" spans="1:11" x14ac:dyDescent="0.15">
      <c r="A57" s="28"/>
      <c r="H57" s="38"/>
      <c r="I57" s="39"/>
      <c r="J57" s="40"/>
      <c r="K57" s="30"/>
    </row>
    <row r="58" spans="1:11" x14ac:dyDescent="0.15">
      <c r="A58" s="28"/>
      <c r="H58" s="38"/>
      <c r="I58" s="39"/>
      <c r="J58" s="41"/>
      <c r="K58" s="29"/>
    </row>
    <row r="59" spans="1:11" hidden="1" x14ac:dyDescent="0.15">
      <c r="A59" s="28"/>
      <c r="H59" s="38"/>
      <c r="I59" s="39" t="s">
        <v>10</v>
      </c>
      <c r="J59" s="40" t="e">
        <f>1/J58</f>
        <v>#DIV/0!</v>
      </c>
      <c r="K59" s="29"/>
    </row>
    <row r="60" spans="1:11" hidden="1" x14ac:dyDescent="0.15">
      <c r="A60" s="28"/>
      <c r="H60" s="38"/>
      <c r="I60" s="39" t="s">
        <v>11</v>
      </c>
      <c r="J60" s="40" t="e">
        <f>J59*J30</f>
        <v>#DIV/0!</v>
      </c>
      <c r="K60" s="29"/>
    </row>
    <row r="61" spans="1:11" hidden="1" x14ac:dyDescent="0.15">
      <c r="A61" s="28"/>
      <c r="I61" s="39" t="s">
        <v>12</v>
      </c>
      <c r="J61" s="40" t="e">
        <f>J59*(#REF!*J30)</f>
        <v>#DIV/0!</v>
      </c>
      <c r="K61" s="29"/>
    </row>
    <row r="62" spans="1:11" hidden="1" x14ac:dyDescent="0.15">
      <c r="A62" s="28"/>
      <c r="I62" s="39" t="s">
        <v>13</v>
      </c>
      <c r="J62" s="42" t="e">
        <f>J61/(#REF!+#REF!)</f>
        <v>#DIV/0!</v>
      </c>
      <c r="K62" s="29"/>
    </row>
    <row r="63" spans="1:11" hidden="1" x14ac:dyDescent="0.15">
      <c r="A63" s="43"/>
      <c r="I63" s="39"/>
      <c r="J63" s="42"/>
    </row>
    <row r="64" spans="1:11" hidden="1" x14ac:dyDescent="0.15">
      <c r="A64" s="43"/>
    </row>
    <row r="65" spans="1:1" hidden="1" x14ac:dyDescent="0.15">
      <c r="A65" s="43"/>
    </row>
    <row r="66" spans="1:1" hidden="1" x14ac:dyDescent="0.15"/>
  </sheetData>
  <mergeCells count="37">
    <mergeCell ref="B2:G3"/>
    <mergeCell ref="I5:J6"/>
    <mergeCell ref="B48:I48"/>
    <mergeCell ref="B49:I49"/>
    <mergeCell ref="B50:I50"/>
    <mergeCell ref="B41:I41"/>
    <mergeCell ref="B42:I42"/>
    <mergeCell ref="B43:I43"/>
    <mergeCell ref="B44:I44"/>
    <mergeCell ref="B46:J46"/>
    <mergeCell ref="B47:I47"/>
    <mergeCell ref="B40:I40"/>
    <mergeCell ref="B32:J32"/>
    <mergeCell ref="B33:I33"/>
    <mergeCell ref="B34:I34"/>
    <mergeCell ref="B35:I35"/>
    <mergeCell ref="B36:I36"/>
    <mergeCell ref="B38:J38"/>
    <mergeCell ref="B39:I39"/>
    <mergeCell ref="B30:I30"/>
    <mergeCell ref="B16:I16"/>
    <mergeCell ref="B18:J18"/>
    <mergeCell ref="B19:I19"/>
    <mergeCell ref="B21:I21"/>
    <mergeCell ref="B22:I22"/>
    <mergeCell ref="B24:J24"/>
    <mergeCell ref="B25:I25"/>
    <mergeCell ref="B27:I27"/>
    <mergeCell ref="B29:J29"/>
    <mergeCell ref="B20:I20"/>
    <mergeCell ref="B26:I26"/>
    <mergeCell ref="B15:I15"/>
    <mergeCell ref="B10:J10"/>
    <mergeCell ref="B11:I11"/>
    <mergeCell ref="B12:I12"/>
    <mergeCell ref="B13:I13"/>
    <mergeCell ref="B14:I14"/>
  </mergeCells>
  <pageMargins left="0.7" right="0.7" top="0.75" bottom="0.75" header="0.3" footer="0.3"/>
  <pageSetup scale="74" orientation="portrait" r:id="rId1"/>
  <ignoredErrors>
    <ignoredError sqref="J48 J25:J26 J21:J22 J34:J36 J44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1C459-877F-D349-B2B4-64465CBB7F75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Conjugation Calculator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Microsoft Office User</cp:lastModifiedBy>
  <cp:lastPrinted>2021-02-19T21:43:11Z</cp:lastPrinted>
  <dcterms:created xsi:type="dcterms:W3CDTF">2010-10-21T21:46:11Z</dcterms:created>
  <dcterms:modified xsi:type="dcterms:W3CDTF">2022-07-18T23:47:38Z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C_NextReviewDate">
    <vt:lpwstr/>
  </property>
  <property fmtid="{D5CDD505-2E9C-101B-9397-08002B2CF9AE}" pid="3" name="MC_Number">
    <vt:lpwstr>VUS-LBL-02104</vt:lpwstr>
  </property>
  <property fmtid="{D5CDD505-2E9C-101B-9397-08002B2CF9AE}" pid="4" name="MC_Owner">
    <vt:lpwstr>VUS-Label Approver</vt:lpwstr>
  </property>
  <property fmtid="{D5CDD505-2E9C-101B-9397-08002B2CF9AE}" pid="5" name="MC_Title">
    <vt:lpwstr>A-9202-001 Biocon (SoluLINK) Calculator</vt:lpwstr>
  </property>
  <property fmtid="{D5CDD505-2E9C-101B-9397-08002B2CF9AE}" pid="6" name="MC_EffectiveDate">
    <vt:lpwstr>28 Jun 2021</vt:lpwstr>
  </property>
  <property fmtid="{D5CDD505-2E9C-101B-9397-08002B2CF9AE}" pid="7" name="MC_CF_Part Number or SKU: ">
    <vt:lpwstr>A-9202-001</vt:lpwstr>
  </property>
  <property fmtid="{D5CDD505-2E9C-101B-9397-08002B2CF9AE}" pid="8" name="MC_ReleaseDate">
    <vt:lpwstr>28 Jun 2021</vt:lpwstr>
  </property>
  <property fmtid="{D5CDD505-2E9C-101B-9397-08002B2CF9AE}" pid="9" name="MC_Vault">
    <vt:lpwstr>VUS-Documents-Released</vt:lpwstr>
  </property>
  <property fmtid="{D5CDD505-2E9C-101B-9397-08002B2CF9AE}" pid="10" name="MC_Notes">
    <vt:lpwstr/>
  </property>
  <property fmtid="{D5CDD505-2E9C-101B-9397-08002B2CF9AE}" pid="11" name="MC_Revision">
    <vt:lpwstr>00</vt:lpwstr>
  </property>
  <property fmtid="{D5CDD505-2E9C-101B-9397-08002B2CF9AE}" pid="12" name="MC_Author">
    <vt:lpwstr>DTICKEL</vt:lpwstr>
  </property>
  <property fmtid="{D5CDD505-2E9C-101B-9397-08002B2CF9AE}" pid="13" name="MC_CF_VUS-Department: ">
    <vt:lpwstr>VUS-Marketing</vt:lpwstr>
  </property>
  <property fmtid="{D5CDD505-2E9C-101B-9397-08002B2CF9AE}" pid="14" name="MC_CF_Site: ">
    <vt:lpwstr>Vector Laboratories US</vt:lpwstr>
  </property>
  <property fmtid="{D5CDD505-2E9C-101B-9397-08002B2CF9AE}" pid="15" name="MC_CreatedDate">
    <vt:lpwstr>08 Mar 2021</vt:lpwstr>
  </property>
  <property fmtid="{D5CDD505-2E9C-101B-9397-08002B2CF9AE}" pid="16" name="MC_ExpirationDate">
    <vt:lpwstr/>
  </property>
  <property fmtid="{D5CDD505-2E9C-101B-9397-08002B2CF9AE}" pid="17" name="MC_Status">
    <vt:lpwstr>Release</vt:lpwstr>
  </property>
</Properties>
</file>